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as Ferreira\Downloads\"/>
    </mc:Choice>
  </mc:AlternateContent>
  <workbookProtection workbookPassword="E2FC" lockStructure="1"/>
  <bookViews>
    <workbookView xWindow="0" yWindow="0" windowWidth="28800" windowHeight="12330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definedNames>
    <definedName name="_GoBack" localSheetId="5">Imprimir!$B$46</definedName>
    <definedName name="_xlnm.Print_Area" localSheetId="5">Imprimir!$A$1:$F$49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9" l="1"/>
  <c r="B12" i="19"/>
  <c r="F28" i="17"/>
  <c r="X2" i="17"/>
  <c r="K2" i="17"/>
  <c r="H2" i="17"/>
  <c r="T2" i="17"/>
  <c r="G2" i="17"/>
  <c r="L2" i="17"/>
  <c r="V2" i="17"/>
  <c r="F2" i="17"/>
  <c r="W2" i="17"/>
  <c r="J2" i="17"/>
  <c r="O2" i="17"/>
  <c r="S2" i="17"/>
  <c r="R2" i="17"/>
  <c r="P2" i="17"/>
  <c r="N2" i="17"/>
  <c r="Q2" i="17"/>
  <c r="M2" i="17"/>
  <c r="U2" i="17"/>
  <c r="I2" i="17"/>
  <c r="Y2" i="17"/>
  <c r="H5" i="17" l="1"/>
  <c r="H9" i="17"/>
  <c r="H13" i="17"/>
  <c r="H17" i="17"/>
  <c r="H21" i="17"/>
  <c r="H4" i="17"/>
  <c r="H12" i="17"/>
  <c r="H16" i="17"/>
  <c r="H20" i="17"/>
  <c r="H7" i="17"/>
  <c r="H11" i="17"/>
  <c r="H15" i="17"/>
  <c r="H19" i="17"/>
  <c r="H6" i="17"/>
  <c r="H10" i="17"/>
  <c r="H14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5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8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13" i="17"/>
  <c r="I9" i="17"/>
  <c r="I22" i="17"/>
  <c r="I18" i="17"/>
  <c r="I14" i="17"/>
  <c r="I10" i="17"/>
  <c r="I19" i="17"/>
  <c r="I15" i="17"/>
  <c r="I11" i="17"/>
  <c r="I7" i="17"/>
  <c r="I3" i="17"/>
  <c r="I20" i="17"/>
  <c r="I16" i="17"/>
  <c r="I12" i="17"/>
  <c r="I8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12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22" i="17"/>
  <c r="J18" i="17"/>
  <c r="J14" i="17"/>
  <c r="J10" i="17"/>
  <c r="J19" i="17"/>
  <c r="J15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2" i="17"/>
  <c r="F21" i="17"/>
  <c r="F20" i="17"/>
  <c r="F19" i="17"/>
  <c r="F17" i="17"/>
  <c r="F16" i="17"/>
  <c r="F15" i="17"/>
  <c r="F14" i="17"/>
  <c r="F11" i="17"/>
  <c r="F10" i="17"/>
  <c r="F9" i="17"/>
  <c r="F8" i="17"/>
  <c r="F7" i="17"/>
  <c r="F6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8" i="17"/>
  <c r="G7" i="17"/>
  <c r="G5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G4" i="16" s="1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F3" i="17"/>
  <c r="U19" i="17"/>
  <c r="T15" i="17"/>
  <c r="S16" i="17"/>
  <c r="F12" i="17"/>
  <c r="L8" i="17"/>
  <c r="O5" i="17"/>
  <c r="F5" i="17"/>
  <c r="F18" i="17"/>
  <c r="F43" i="1" l="1"/>
  <c r="F41" i="1"/>
  <c r="F39" i="1"/>
  <c r="F35" i="1"/>
  <c r="F33" i="1"/>
  <c r="F31" i="1"/>
  <c r="F23" i="1"/>
  <c r="F21" i="1"/>
  <c r="F15" i="1"/>
  <c r="C23" i="19" s="1"/>
  <c r="G136" i="16"/>
  <c r="G92" i="16"/>
  <c r="G15" i="16"/>
  <c r="Z7" i="17"/>
  <c r="G15" i="1" s="1"/>
  <c r="Z11" i="17"/>
  <c r="G23" i="1" s="1"/>
  <c r="Z15" i="17"/>
  <c r="G31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F4" i="17"/>
  <c r="G6" i="17"/>
  <c r="N18" i="17"/>
  <c r="M13" i="17"/>
  <c r="J3" i="17"/>
  <c r="G9" i="17"/>
  <c r="H8" i="17"/>
  <c r="K4" i="17"/>
  <c r="K3" i="17"/>
  <c r="J4" i="17"/>
  <c r="I4" i="17"/>
  <c r="H3" i="17"/>
  <c r="G3" i="17"/>
  <c r="K12" i="17"/>
  <c r="G22" i="17"/>
  <c r="H22" i="17"/>
  <c r="J5" i="17"/>
  <c r="M22" i="17"/>
  <c r="N12" i="17"/>
  <c r="K14" i="17"/>
  <c r="I5" i="17"/>
  <c r="G4" i="17"/>
  <c r="F29" i="1" l="1"/>
  <c r="C30" i="19" s="1"/>
  <c r="F25" i="1"/>
  <c r="C28" i="19" s="1"/>
  <c r="Z12" i="17"/>
  <c r="G25" i="1" s="1"/>
  <c r="D28" i="19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3" i="19"/>
  <c r="D27" i="19"/>
  <c r="C37" i="19"/>
  <c r="C36" i="19"/>
  <c r="C35" i="19"/>
  <c r="C33" i="19"/>
  <c r="C32" i="19"/>
  <c r="C31" i="19"/>
  <c r="C27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5" i="17"/>
  <c r="H31" i="1" s="1"/>
  <c r="AA11" i="17"/>
  <c r="H23" i="1" s="1"/>
  <c r="AA10" i="17"/>
  <c r="H21" i="1" s="1"/>
  <c r="AA7" i="17"/>
  <c r="H15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12" i="17" l="1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27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<sst xmlns="http://schemas.openxmlformats.org/spreadsheetml/2006/main" count="399" uniqueCount="212">
  <si>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</si>
  <si>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</si>
  <si>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</si>
  <si>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</si>
  <si>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</si>
  <si>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</si>
  <si>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</si>
  <si>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</si>
  <si>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</si>
  <si>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</si>
  <si>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</si>
  <si>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</si>
  <si>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</si>
  <si>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</si>
  <si>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</si>
  <si>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</si>
  <si>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</si>
  <si>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</si>
  <si>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</si>
  <si>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</si>
  <si>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</si>
  <si>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</si>
  <si>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</si>
  <si>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</si>
  <si>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</si>
  <si>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</si>
  <si>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</si>
  <si>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</si>
  <si>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</si>
  <si>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</si>
  <si>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</si>
  <si>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</si>
  <si>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</si>
  <si>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</si>
  <si>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</si>
  <si>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</si>
  <si>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</si>
  <si>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</si>
  <si>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</si>
  <si>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</si>
  <si>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</si>
  <si>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</si>
  <si>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</si>
  <si>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</si>
  <si>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</si>
  <si>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</si>
  <si>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</si>
  <si>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</si>
  <si>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</si>
  <si>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</si>
  <si>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</si>
  <si>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</si>
  <si>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</si>
  <si>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</si>
  <si>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</si>
  <si>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</si>
  <si>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</si>
  <si>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</si>
  <si>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</si>
  <si>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</si>
  <si>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</si>
  <si>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</si>
  <si>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</si>
  <si>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</si>
  <si>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</si>
  <si>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</si>
  <si>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</si>
  <si>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</si>
  <si>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</si>
  <si>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</si>
  <si>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</si>
  <si>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</si>
  <si>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</si>
  <si>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</si>
  <si>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</si>
  <si>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</si>
  <si>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</si>
  <si>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</si>
  <si>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</si>
  <si>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</si>
  <si>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</si>
  <si>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</si>
  <si>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</si>
  <si>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</si>
  <si>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</si>
  <si>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</si>
  <si>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</si>
  <si>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</si>
  <si>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</si>
  <si>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</si>
  <si>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</si>
  <si>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</si>
  <si>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</si>
  <si>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</si>
  <si>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</si>
  <si>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</si>
  <si>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</si>
  <si>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</si>
  <si>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</si>
  <si>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</si>
  <si>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</si>
  <si>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</si>
  <si>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</si>
  <si>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</si>
  <si>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</si>
  <si>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</si>
  <si>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</si>
  <si>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</si>
  <si>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</si>
  <si>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</si>
  <si>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</si>
  <si>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</si>
  <si>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</si>
  <si>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</si>
  <si>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</si>
  <si>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</si>
  <si>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</si>
  <si>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</si>
  <si>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</si>
  <si>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</si>
  <si>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</si>
  <si>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</si>
  <si>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</si>
  <si>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</si>
  <si>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</si>
  <si>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</si>
  <si>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</si>
  <si>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</si>
  <si>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</si>
  <si>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</si>
  <si>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</si>
  <si>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</si>
  <si>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</si>
  <si>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</si>
  <si>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</si>
  <si>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</si>
  <si>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</si>
  <si>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</si>
  <si>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</si>
  <si>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</si>
  <si>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</si>
  <si>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</si>
  <si>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</si>
  <si>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</si>
  <si>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</si>
  <si>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</si>
  <si>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</si>
  <si>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</si>
  <si>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</si>
  <si>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</si>
  <si>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</si>
  <si>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</si>
  <si>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</si>
  <si>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</si>
  <si>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</si>
  <si>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</si>
  <si>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</si>
  <si>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</si>
  <si>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</si>
  <si>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</si>
  <si>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</si>
  <si>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</si>
  <si>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</si>
  <si>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</si>
  <si>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</si>
  <si>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</si>
  <si>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</si>
  <si>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</si>
  <si>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</si>
  <si>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</si>
  <si>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</si>
  <si>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</si>
  <si>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</si>
  <si>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</si>
  <si>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</si>
  <si>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</si>
  <si>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</si>
  <si>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</si>
  <si>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</si>
  <si>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</si>
  <si>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</si>
  <si>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</si>
  <si>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</si>
  <si>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</si>
  <si>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</si>
  <si>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</si>
  <si>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</si>
  <si>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</si>
  <si>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</si>
  <si>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</si>
  <si>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</si>
  <si>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</si>
  <si>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</si>
  <si>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</si>
  <si>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</si>
  <si>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</si>
  <si>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</si>
  <si>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</si>
  <si>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</si>
  <si>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</si>
  <si>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</si>
  <si>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Atestamos, para os devidos fins, que Lucas de Lima Ferreira atuou como monitor docente no Curso de Extensão Formação de Professores em Mídias on-line — via Facebook, sob orientação da Profa Dra Márcia Helena Sauaia Guimarães Rostas, com carga horária total de 120 horas, dividida em 60 horas de Planejamento e Desenvolvimento de Material e 60 horas de atividade de regência de sala de aula, sendo 40h de forma síncrona e 20h na forma assíncrona, no período de I Q de março a I Q de junho de 2020. As atividades com os alunos ocorreram no período de 28 de abril a 29 de maio de 2020.</t>
  </si>
  <si>
    <t>Lucas de Lima Ferreira</t>
  </si>
  <si>
    <t>20151LC0099</t>
  </si>
  <si>
    <t>Avenida Guadalajara, 202</t>
  </si>
  <si>
    <t>Três Vendas</t>
  </si>
  <si>
    <t>96060-370</t>
  </si>
  <si>
    <t>Pelotas</t>
  </si>
  <si>
    <t>Rio Grande do Sul</t>
  </si>
  <si>
    <t>lc.lucasferreira@outlook.com</t>
  </si>
  <si>
    <t>53 98493-5810</t>
  </si>
  <si>
    <t>Participei como Residente do Programa de Residência Pedagógica - Subprojeto Informática. Coordenadodo por: Profa. Dra. Luciane Albernaz de A. Freitas.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</si>
</sst>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right" wrapText="1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0"/>
</file>

<file path=xl/ctrlProps/ctrlProp100.xml><?xml version="1.0" encoding="utf-8"?>
<formControlPr xmlns="http://schemas.microsoft.com/office/spreadsheetml/2009/9/main" objectType="Spin" dx="16" fmlaLink="$G$15" max="80" page="10" val="0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0"/>
</file>

<file path=xl/ctrlProps/ctrlProp103.xml><?xml version="1.0" encoding="utf-8"?>
<formControlPr xmlns="http://schemas.microsoft.com/office/spreadsheetml/2009/9/main" objectType="Spin" dx="16" fmlaLink="$G$9" max="60" page="10" val="6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0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0"/>
</file>

<file path=xl/ctrlProps/ctrlProp109.xml><?xml version="1.0" encoding="utf-8"?>
<formControlPr xmlns="http://schemas.microsoft.com/office/spreadsheetml/2009/9/main" objectType="Spin" dx="16" fmlaLink="$G$15" max="80" page="10" val="0"/>
</file>

<file path=xl/ctrlProps/ctrlProp11.xml><?xml version="1.0" encoding="utf-8"?>
<formControlPr xmlns="http://schemas.microsoft.com/office/spreadsheetml/2009/9/main" objectType="Spin" dx="16" fmlaLink="$G$27" max="60" page="10" val="0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0"/>
</file>

<file path=xl/ctrlProps/ctrlProp112.xml><?xml version="1.0" encoding="utf-8"?>
<formControlPr xmlns="http://schemas.microsoft.com/office/spreadsheetml/2009/9/main" objectType="Spin" dx="16" fmlaLink="$G$9" max="60" page="10" val="6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0"/>
</file>

<file path=xl/ctrlProps/ctrlProp115.xml><?xml version="1.0" encoding="utf-8"?>
<formControlPr xmlns="http://schemas.microsoft.com/office/spreadsheetml/2009/9/main" objectType="Spin" dx="16" fmlaLink="$G$27" max="60" page="10" val="0"/>
</file>

<file path=xl/ctrlProps/ctrlProp116.xml><?xml version="1.0" encoding="utf-8"?>
<formControlPr xmlns="http://schemas.microsoft.com/office/spreadsheetml/2009/9/main" objectType="Spin" dx="16" fmlaLink="$G$25" max="40" page="10" val="0"/>
</file>

<file path=xl/ctrlProps/ctrlProp117.xml><?xml version="1.0" encoding="utf-8"?>
<formControlPr xmlns="http://schemas.microsoft.com/office/spreadsheetml/2009/9/main" objectType="Spin" dx="16" fmlaLink="$G$23" max="60" page="10" val="0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0"/>
</file>

<file path=xl/ctrlProps/ctrlProp120.xml><?xml version="1.0" encoding="utf-8"?>
<formControlPr xmlns="http://schemas.microsoft.com/office/spreadsheetml/2009/9/main" objectType="Spin" dx="16" fmlaLink="$G$17" max="40" page="10" val="0"/>
</file>

<file path=xl/ctrlProps/ctrlProp121.xml><?xml version="1.0" encoding="utf-8"?>
<formControlPr xmlns="http://schemas.microsoft.com/office/spreadsheetml/2009/9/main" objectType="Spin" dx="16" fmlaLink="$G$15" max="80" page="10" val="0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0"/>
</file>

<file path=xl/ctrlProps/ctrlProp124.xml><?xml version="1.0" encoding="utf-8"?>
<formControlPr xmlns="http://schemas.microsoft.com/office/spreadsheetml/2009/9/main" objectType="Spin" dx="16" fmlaLink="$G$9" max="60" page="10" val="6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0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0"/>
</file>

<file path=xl/ctrlProps/ctrlProp13.xml><?xml version="1.0" encoding="utf-8"?>
<formControlPr xmlns="http://schemas.microsoft.com/office/spreadsheetml/2009/9/main" objectType="Spin" dx="16" fmlaLink="$G$31" max="60" page="10" val="0"/>
</file>

<file path=xl/ctrlProps/ctrlProp130.xml><?xml version="1.0" encoding="utf-8"?>
<formControlPr xmlns="http://schemas.microsoft.com/office/spreadsheetml/2009/9/main" objectType="Spin" dx="16" fmlaLink="$G$15" max="80" page="10" val="0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0"/>
</file>

<file path=xl/ctrlProps/ctrlProp133.xml><?xml version="1.0" encoding="utf-8"?>
<formControlPr xmlns="http://schemas.microsoft.com/office/spreadsheetml/2009/9/main" objectType="Spin" dx="16" fmlaLink="$G$9" max="60" page="10" val="6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0"/>
</file>

<file path=xl/ctrlProps/ctrlProp136.xml><?xml version="1.0" encoding="utf-8"?>
<formControlPr xmlns="http://schemas.microsoft.com/office/spreadsheetml/2009/9/main" objectType="Spin" dx="16" fmlaLink="$G$29" max="40" page="10" val="0"/>
</file>

<file path=xl/ctrlProps/ctrlProp137.xml><?xml version="1.0" encoding="utf-8"?>
<formControlPr xmlns="http://schemas.microsoft.com/office/spreadsheetml/2009/9/main" objectType="Spin" dx="16" fmlaLink="$G$27" max="60" page="10" val="0"/>
</file>

<file path=xl/ctrlProps/ctrlProp138.xml><?xml version="1.0" encoding="utf-8"?>
<formControlPr xmlns="http://schemas.microsoft.com/office/spreadsheetml/2009/9/main" objectType="Spin" dx="16" fmlaLink="$G$25" max="40" page="10" val="0"/>
</file>

<file path=xl/ctrlProps/ctrlProp139.xml><?xml version="1.0" encoding="utf-8"?>
<formControlPr xmlns="http://schemas.microsoft.com/office/spreadsheetml/2009/9/main" objectType="Spin" dx="16" fmlaLink="$G$23" max="60" page="10" val="0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0"/>
</file>

<file path=xl/ctrlProps/ctrlProp143.xml><?xml version="1.0" encoding="utf-8"?>
<formControlPr xmlns="http://schemas.microsoft.com/office/spreadsheetml/2009/9/main" objectType="Spin" dx="16" fmlaLink="$G$15" max="80" page="10" val="0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0"/>
</file>

<file path=xl/ctrlProps/ctrlProp146.xml><?xml version="1.0" encoding="utf-8"?>
<formControlPr xmlns="http://schemas.microsoft.com/office/spreadsheetml/2009/9/main" objectType="Spin" dx="16" fmlaLink="$G$9" max="60" page="10" val="6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0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0"/>
</file>

<file path=xl/ctrlProps/ctrlProp152.xml><?xml version="1.0" encoding="utf-8"?>
<formControlPr xmlns="http://schemas.microsoft.com/office/spreadsheetml/2009/9/main" objectType="Spin" dx="16" fmlaLink="$G$15" max="80" page="10" val="0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0"/>
</file>

<file path=xl/ctrlProps/ctrlProp155.xml><?xml version="1.0" encoding="utf-8"?>
<formControlPr xmlns="http://schemas.microsoft.com/office/spreadsheetml/2009/9/main" objectType="Spin" dx="16" fmlaLink="$G$9" max="60" page="10" val="6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0"/>
</file>

<file path=xl/ctrlProps/ctrlProp159.xml><?xml version="1.0" encoding="utf-8"?>
<formControlPr xmlns="http://schemas.microsoft.com/office/spreadsheetml/2009/9/main" objectType="Spin" dx="16" fmlaLink="$G$29" max="40" page="10" val="0"/>
</file>

<file path=xl/ctrlProps/ctrlProp16.xml><?xml version="1.0" encoding="utf-8"?>
<formControlPr xmlns="http://schemas.microsoft.com/office/spreadsheetml/2009/9/main" objectType="Spin" dx="16" fmlaLink="$G$37" max="100" page="10" val="100"/>
</file>

<file path=xl/ctrlProps/ctrlProp160.xml><?xml version="1.0" encoding="utf-8"?>
<formControlPr xmlns="http://schemas.microsoft.com/office/spreadsheetml/2009/9/main" objectType="Spin" dx="16" fmlaLink="$G$27" max="60" page="10" val="0"/>
</file>

<file path=xl/ctrlProps/ctrlProp161.xml><?xml version="1.0" encoding="utf-8"?>
<formControlPr xmlns="http://schemas.microsoft.com/office/spreadsheetml/2009/9/main" objectType="Spin" dx="16" fmlaLink="$G$25" max="40" page="10" val="0"/>
</file>

<file path=xl/ctrlProps/ctrlProp162.xml><?xml version="1.0" encoding="utf-8"?>
<formControlPr xmlns="http://schemas.microsoft.com/office/spreadsheetml/2009/9/main" objectType="Spin" dx="16" fmlaLink="$G$23" max="60" page="10" val="0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0"/>
</file>

<file path=xl/ctrlProps/ctrlProp166.xml><?xml version="1.0" encoding="utf-8"?>
<formControlPr xmlns="http://schemas.microsoft.com/office/spreadsheetml/2009/9/main" objectType="Spin" dx="16" fmlaLink="$G$15" max="80" page="10" val="0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0"/>
</file>

<file path=xl/ctrlProps/ctrlProp169.xml><?xml version="1.0" encoding="utf-8"?>
<formControlPr xmlns="http://schemas.microsoft.com/office/spreadsheetml/2009/9/main" objectType="Spin" dx="16" fmlaLink="$G$9" max="60" page="10" val="6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0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0"/>
</file>

<file path=xl/ctrlProps/ctrlProp175.xml><?xml version="1.0" encoding="utf-8"?>
<formControlPr xmlns="http://schemas.microsoft.com/office/spreadsheetml/2009/9/main" objectType="Spin" dx="16" fmlaLink="$G$15" max="80" page="10" val="0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0"/>
</file>

<file path=xl/ctrlProps/ctrlProp178.xml><?xml version="1.0" encoding="utf-8"?>
<formControlPr xmlns="http://schemas.microsoft.com/office/spreadsheetml/2009/9/main" objectType="Spin" dx="16" fmlaLink="$G$9" max="60" page="10" val="6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0"/>
</file>

<file path=xl/ctrlProps/ctrlProp183.xml><?xml version="1.0" encoding="utf-8"?>
<formControlPr xmlns="http://schemas.microsoft.com/office/spreadsheetml/2009/9/main" objectType="Spin" dx="16" fmlaLink="$G$29" max="40" page="10" val="0"/>
</file>

<file path=xl/ctrlProps/ctrlProp184.xml><?xml version="1.0" encoding="utf-8"?>
<formControlPr xmlns="http://schemas.microsoft.com/office/spreadsheetml/2009/9/main" objectType="Spin" dx="16" fmlaLink="$G$27" max="60" page="10" val="0"/>
</file>

<file path=xl/ctrlProps/ctrlProp185.xml><?xml version="1.0" encoding="utf-8"?>
<formControlPr xmlns="http://schemas.microsoft.com/office/spreadsheetml/2009/9/main" objectType="Spin" dx="16" fmlaLink="$G$25" max="40" page="10" val="0"/>
</file>

<file path=xl/ctrlProps/ctrlProp186.xml><?xml version="1.0" encoding="utf-8"?>
<formControlPr xmlns="http://schemas.microsoft.com/office/spreadsheetml/2009/9/main" objectType="Spin" dx="16" fmlaLink="$G$23" max="60" page="10" val="0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0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0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0"/>
</file>

<file path=xl/ctrlProps/ctrlProp193.xml><?xml version="1.0" encoding="utf-8"?>
<formControlPr xmlns="http://schemas.microsoft.com/office/spreadsheetml/2009/9/main" objectType="Spin" dx="16" fmlaLink="$G$9" max="60" page="10" val="6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0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0"/>
</file>

<file path=xl/ctrlProps/ctrlProp199.xml><?xml version="1.0" encoding="utf-8"?>
<formControlPr xmlns="http://schemas.microsoft.com/office/spreadsheetml/2009/9/main" objectType="Spin" dx="16" fmlaLink="$G$15" max="80" page="10" val="0"/>
</file>

<file path=xl/ctrlProps/ctrlProp2.xml><?xml version="1.0" encoding="utf-8"?>
<formControlPr xmlns="http://schemas.microsoft.com/office/spreadsheetml/2009/9/main" objectType="Spin" dx="16" fmlaLink="$G$9" max="60" page="10" val="60"/>
</file>

<file path=xl/ctrlProps/ctrlProp20.xml><?xml version="1.0" encoding="utf-8"?>
<formControlPr xmlns="http://schemas.microsoft.com/office/spreadsheetml/2009/9/main" objectType="Spin" dx="16" fmlaLink="$G$45" max="10" page="10" val="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0"/>
</file>

<file path=xl/ctrlProps/ctrlProp202.xml><?xml version="1.0" encoding="utf-8"?>
<formControlPr xmlns="http://schemas.microsoft.com/office/spreadsheetml/2009/9/main" objectType="Spin" dx="16" fmlaLink="$G$9" max="60" page="10" val="6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10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0"/>
</file>

<file path=xl/ctrlProps/ctrlProp208.xml><?xml version="1.0" encoding="utf-8"?>
<formControlPr xmlns="http://schemas.microsoft.com/office/spreadsheetml/2009/9/main" objectType="Spin" dx="16" fmlaLink="$G$29" max="40" page="10" val="0"/>
</file>

<file path=xl/ctrlProps/ctrlProp209.xml><?xml version="1.0" encoding="utf-8"?>
<formControlPr xmlns="http://schemas.microsoft.com/office/spreadsheetml/2009/9/main" objectType="Spin" dx="16" fmlaLink="$G$27" max="60" page="10" val="0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0"/>
</file>

<file path=xl/ctrlProps/ctrlProp211.xml><?xml version="1.0" encoding="utf-8"?>
<formControlPr xmlns="http://schemas.microsoft.com/office/spreadsheetml/2009/9/main" objectType="Spin" dx="16" fmlaLink="$G$23" max="60" page="10" val="0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0"/>
</file>

<file path=xl/ctrlProps/ctrlProp215.xml><?xml version="1.0" encoding="utf-8"?>
<formControlPr xmlns="http://schemas.microsoft.com/office/spreadsheetml/2009/9/main" objectType="Spin" dx="16" fmlaLink="$G$15" max="80" page="10" val="0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0"/>
</file>

<file path=xl/ctrlProps/ctrlProp218.xml><?xml version="1.0" encoding="utf-8"?>
<formControlPr xmlns="http://schemas.microsoft.com/office/spreadsheetml/2009/9/main" objectType="Spin" dx="16" fmlaLink="$G$9" max="60" page="10" val="6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60"/>
</file>

<file path=xl/ctrlProps/ctrlProp220.xml><?xml version="1.0" encoding="utf-8"?>
<formControlPr xmlns="http://schemas.microsoft.com/office/spreadsheetml/2009/9/main" objectType="Spin" dx="16" fmlaLink="$G$23" max="60" page="10" val="0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0"/>
</file>

<file path=xl/ctrlProps/ctrlProp224.xml><?xml version="1.0" encoding="utf-8"?>
<formControlPr xmlns="http://schemas.microsoft.com/office/spreadsheetml/2009/9/main" objectType="Spin" dx="16" fmlaLink="$G$15" max="80" page="10" val="0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0"/>
</file>

<file path=xl/ctrlProps/ctrlProp227.xml><?xml version="1.0" encoding="utf-8"?>
<formControlPr xmlns="http://schemas.microsoft.com/office/spreadsheetml/2009/9/main" objectType="Spin" dx="16" fmlaLink="$G$9" max="60" page="10" val="6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10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0"/>
</file>

<file path=xl/ctrlProps/ctrlProp234.xml><?xml version="1.0" encoding="utf-8"?>
<formControlPr xmlns="http://schemas.microsoft.com/office/spreadsheetml/2009/9/main" objectType="Spin" dx="16" fmlaLink="$G$29" max="40" page="10" val="0"/>
</file>

<file path=xl/ctrlProps/ctrlProp235.xml><?xml version="1.0" encoding="utf-8"?>
<formControlPr xmlns="http://schemas.microsoft.com/office/spreadsheetml/2009/9/main" objectType="Spin" dx="16" fmlaLink="$G$27" max="60" page="10" val="0"/>
</file>

<file path=xl/ctrlProps/ctrlProp236.xml><?xml version="1.0" encoding="utf-8"?>
<formControlPr xmlns="http://schemas.microsoft.com/office/spreadsheetml/2009/9/main" objectType="Spin" dx="16" fmlaLink="$G$25" max="40" page="10" val="0"/>
</file>

<file path=xl/ctrlProps/ctrlProp237.xml><?xml version="1.0" encoding="utf-8"?>
<formControlPr xmlns="http://schemas.microsoft.com/office/spreadsheetml/2009/9/main" objectType="Spin" dx="16" fmlaLink="$G$23" max="60" page="10" val="0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0"/>
</file>

<file path=xl/ctrlProps/ctrlProp240.xml><?xml version="1.0" encoding="utf-8"?>
<formControlPr xmlns="http://schemas.microsoft.com/office/spreadsheetml/2009/9/main" objectType="Spin" dx="16" fmlaLink="$G$17" max="40" page="10" val="0"/>
</file>

<file path=xl/ctrlProps/ctrlProp241.xml><?xml version="1.0" encoding="utf-8"?>
<formControlPr xmlns="http://schemas.microsoft.com/office/spreadsheetml/2009/9/main" objectType="Spin" dx="16" fmlaLink="$G$15" max="80" page="10" val="0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0"/>
</file>

<file path=xl/ctrlProps/ctrlProp244.xml><?xml version="1.0" encoding="utf-8"?>
<formControlPr xmlns="http://schemas.microsoft.com/office/spreadsheetml/2009/9/main" objectType="Spin" dx="16" fmlaLink="$G$9" max="60" page="10" val="6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0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0"/>
</file>

<file path=xl/ctrlProps/ctrlProp25.xml><?xml version="1.0" encoding="utf-8"?>
<formControlPr xmlns="http://schemas.microsoft.com/office/spreadsheetml/2009/9/main" objectType="Spin" dx="16" fmlaLink="$G$9" max="60" page="10" val="60"/>
</file>

<file path=xl/ctrlProps/ctrlProp250.xml><?xml version="1.0" encoding="utf-8"?>
<formControlPr xmlns="http://schemas.microsoft.com/office/spreadsheetml/2009/9/main" objectType="Spin" dx="16" fmlaLink="$G$15" max="80" page="10" val="0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0"/>
</file>

<file path=xl/ctrlProps/ctrlProp253.xml><?xml version="1.0" encoding="utf-8"?>
<formControlPr xmlns="http://schemas.microsoft.com/office/spreadsheetml/2009/9/main" objectType="Spin" dx="16" fmlaLink="$G$9" max="60" page="10" val="6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10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0"/>
</file>

<file path=xl/ctrlProps/ctrlProp261.xml><?xml version="1.0" encoding="utf-8"?>
<formControlPr xmlns="http://schemas.microsoft.com/office/spreadsheetml/2009/9/main" objectType="Spin" dx="16" fmlaLink="$G$29" max="40" page="10" val="0"/>
</file>

<file path=xl/ctrlProps/ctrlProp262.xml><?xml version="1.0" encoding="utf-8"?>
<formControlPr xmlns="http://schemas.microsoft.com/office/spreadsheetml/2009/9/main" objectType="Spin" dx="16" fmlaLink="$G$27" max="60" page="10" val="0"/>
</file>

<file path=xl/ctrlProps/ctrlProp263.xml><?xml version="1.0" encoding="utf-8"?>
<formControlPr xmlns="http://schemas.microsoft.com/office/spreadsheetml/2009/9/main" objectType="Spin" dx="16" fmlaLink="$G$25" max="40" page="10" val="0"/>
</file>

<file path=xl/ctrlProps/ctrlProp264.xml><?xml version="1.0" encoding="utf-8"?>
<formControlPr xmlns="http://schemas.microsoft.com/office/spreadsheetml/2009/9/main" objectType="Spin" dx="16" fmlaLink="$G$23" max="60" page="10" val="0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0"/>
</file>

<file path=xl/ctrlProps/ctrlProp268.xml><?xml version="1.0" encoding="utf-8"?>
<formControlPr xmlns="http://schemas.microsoft.com/office/spreadsheetml/2009/9/main" objectType="Spin" dx="16" fmlaLink="$G$15" max="80" page="10" val="0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0"/>
</file>

<file path=xl/ctrlProps/ctrlProp271.xml><?xml version="1.0" encoding="utf-8"?>
<formControlPr xmlns="http://schemas.microsoft.com/office/spreadsheetml/2009/9/main" objectType="Spin" dx="16" fmlaLink="$G$9" max="60" page="10" val="6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0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0"/>
</file>

<file path=xl/ctrlProps/ctrlProp277.xml><?xml version="1.0" encoding="utf-8"?>
<formControlPr xmlns="http://schemas.microsoft.com/office/spreadsheetml/2009/9/main" objectType="Spin" dx="16" fmlaLink="$G$15" max="80" page="10" val="0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0"/>
</file>

<file path=xl/ctrlProps/ctrlProp28.xml><?xml version="1.0" encoding="utf-8"?>
<formControlPr xmlns="http://schemas.microsoft.com/office/spreadsheetml/2009/9/main" objectType="Spin" dx="16" fmlaLink="$G$11" max="60" page="10" val="0"/>
</file>

<file path=xl/ctrlProps/ctrlProp280.xml><?xml version="1.0" encoding="utf-8"?>
<formControlPr xmlns="http://schemas.microsoft.com/office/spreadsheetml/2009/9/main" objectType="Spin" dx="16" fmlaLink="$G$9" max="60" page="10" val="6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10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0"/>
</file>

<file path=xl/ctrlProps/ctrlProp289.xml><?xml version="1.0" encoding="utf-8"?>
<formControlPr xmlns="http://schemas.microsoft.com/office/spreadsheetml/2009/9/main" objectType="Spin" dx="16" fmlaLink="$G$29" max="40" page="10" val="0"/>
</file>

<file path=xl/ctrlProps/ctrlProp29.xml><?xml version="1.0" encoding="utf-8"?>
<formControlPr xmlns="http://schemas.microsoft.com/office/spreadsheetml/2009/9/main" objectType="Spin" dx="16" fmlaLink="$G$9" max="60" page="10" val="60"/>
</file>

<file path=xl/ctrlProps/ctrlProp290.xml><?xml version="1.0" encoding="utf-8"?>
<formControlPr xmlns="http://schemas.microsoft.com/office/spreadsheetml/2009/9/main" objectType="Spin" dx="16" fmlaLink="$G$27" max="60" page="10" val="0"/>
</file>

<file path=xl/ctrlProps/ctrlProp291.xml><?xml version="1.0" encoding="utf-8"?>
<formControlPr xmlns="http://schemas.microsoft.com/office/spreadsheetml/2009/9/main" objectType="Spin" dx="16" fmlaLink="$G$25" max="40" page="10" val="0"/>
</file>

<file path=xl/ctrlProps/ctrlProp292.xml><?xml version="1.0" encoding="utf-8"?>
<formControlPr xmlns="http://schemas.microsoft.com/office/spreadsheetml/2009/9/main" objectType="Spin" dx="16" fmlaLink="$G$23" max="60" page="10" val="0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0"/>
</file>

<file path=xl/ctrlProps/ctrlProp296.xml><?xml version="1.0" encoding="utf-8"?>
<formControlPr xmlns="http://schemas.microsoft.com/office/spreadsheetml/2009/9/main" objectType="Spin" dx="16" fmlaLink="$G$15" max="80" page="10" val="0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0"/>
</file>

<file path=xl/ctrlProps/ctrlProp299.xml><?xml version="1.0" encoding="utf-8"?>
<formControlPr xmlns="http://schemas.microsoft.com/office/spreadsheetml/2009/9/main" objectType="Spin" dx="16" fmlaLink="$G$9" max="60" page="10" val="60"/>
</file>

<file path=xl/ctrlProps/ctrlProp3.xml><?xml version="1.0" encoding="utf-8"?>
<formControlPr xmlns="http://schemas.microsoft.com/office/spreadsheetml/2009/9/main" objectType="Spin" dx="16" fmlaLink="$G$11" max="60" page="10" val="0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0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0"/>
</file>

<file path=xl/ctrlProps/ctrlProp305.xml><?xml version="1.0" encoding="utf-8"?>
<formControlPr xmlns="http://schemas.microsoft.com/office/spreadsheetml/2009/9/main" objectType="Spin" dx="16" fmlaLink="$G$15" max="80" page="10" val="0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0"/>
</file>

<file path=xl/ctrlProps/ctrlProp308.xml><?xml version="1.0" encoding="utf-8"?>
<formControlPr xmlns="http://schemas.microsoft.com/office/spreadsheetml/2009/9/main" objectType="Spin" dx="16" fmlaLink="$G$9" max="60" page="10" val="6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0"/>
</file>

<file path=xl/ctrlProps/ctrlProp310.xml><?xml version="1.0" encoding="utf-8"?>
<formControlPr xmlns="http://schemas.microsoft.com/office/spreadsheetml/2009/9/main" objectType="Drop" dropStyle="combo" dx="16" fmlaLink="$C$4" fmlaRange="Ctrl!$B$2:$B$22" sel="17" val="13"/>
</file>

<file path=xl/ctrlProps/ctrlProp311.xml><?xml version="1.0" encoding="utf-8"?>
<formControlPr xmlns="http://schemas.microsoft.com/office/spreadsheetml/2009/9/main" objectType="Spin" dx="16" fmlaLink="$E$7" max="1000" page="10" val="120"/>
</file>

<file path=xl/ctrlProps/ctrlProp312.xml><?xml version="1.0" encoding="utf-8"?>
<formControlPr xmlns="http://schemas.microsoft.com/office/spreadsheetml/2009/9/main" objectType="Drop" dropStyle="combo" dx="16" fmlaLink="$C$15" fmlaRange="Ctrl!$B$2:$B$22" sel="3" val="0"/>
</file>

<file path=xl/ctrlProps/ctrlProp313.xml><?xml version="1.0" encoding="utf-8"?>
<formControlPr xmlns="http://schemas.microsoft.com/office/spreadsheetml/2009/9/main" objectType="Spin" dx="16" fmlaLink="$E$18" max="1000" page="10" val="440"/>
</file>

<file path=xl/ctrlProps/ctrlProp314.xml><?xml version="1.0" encoding="utf-8"?>
<formControlPr xmlns="http://schemas.microsoft.com/office/spreadsheetml/2009/9/main" objectType="Drop" dropStyle="combo" dx="16" fmlaLink="$C$26" fmlaRange="Ctrl!$B$2:$B$22" sel="1" val="0"/>
</file>

<file path=xl/ctrlProps/ctrlProp315.xml><?xml version="1.0" encoding="utf-8"?>
<formControlPr xmlns="http://schemas.microsoft.com/office/spreadsheetml/2009/9/main" objectType="Spin" dx="16" fmlaLink="$E$29" max="1000" page="10" val="0"/>
</file>

<file path=xl/ctrlProps/ctrlProp316.xml><?xml version="1.0" encoding="utf-8"?>
<formControlPr xmlns="http://schemas.microsoft.com/office/spreadsheetml/2009/9/main" objectType="Drop" dropStyle="combo" dx="16" fmlaLink="$C$37" fmlaRange="Ctrl!$B$2:$B$22" sel="1" val="0"/>
</file>

<file path=xl/ctrlProps/ctrlProp317.xml><?xml version="1.0" encoding="utf-8"?>
<formControlPr xmlns="http://schemas.microsoft.com/office/spreadsheetml/2009/9/main" objectType="Spin" dx="16" fmlaLink="$E$40" max="1000" page="10" val="0"/>
</file>

<file path=xl/ctrlProps/ctrlProp318.xml><?xml version="1.0" encoding="utf-8"?>
<formControlPr xmlns="http://schemas.microsoft.com/office/spreadsheetml/2009/9/main" objectType="Drop" dropStyle="combo" dx="16" fmlaLink="$C$48" fmlaRange="Ctrl!$B$2:$B$22" sel="1" val="0"/>
</file>

<file path=xl/ctrlProps/ctrlProp319.xml><?xml version="1.0" encoding="utf-8"?>
<formControlPr xmlns="http://schemas.microsoft.com/office/spreadsheetml/2009/9/main" objectType="Spin" dx="16" fmlaLink="$E$51" max="1000" page="10" val="0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16" fmlaLink="$C$59" fmlaRange="Ctrl!$B$2:$B$22" sel="1" val="0"/>
</file>

<file path=xl/ctrlProps/ctrlProp321.xml><?xml version="1.0" encoding="utf-8"?>
<formControlPr xmlns="http://schemas.microsoft.com/office/spreadsheetml/2009/9/main" objectType="Spin" dx="16" fmlaLink="$E$62" max="1000" page="10" val="0"/>
</file>

<file path=xl/ctrlProps/ctrlProp322.xml><?xml version="1.0" encoding="utf-8"?>
<formControlPr xmlns="http://schemas.microsoft.com/office/spreadsheetml/2009/9/main" objectType="Drop" dropStyle="combo" dx="16" fmlaLink="$C$70" fmlaRange="Ctrl!$B$2:$B$22" sel="1" val="0"/>
</file>

<file path=xl/ctrlProps/ctrlProp323.xml><?xml version="1.0" encoding="utf-8"?>
<formControlPr xmlns="http://schemas.microsoft.com/office/spreadsheetml/2009/9/main" objectType="Spin" dx="16" fmlaLink="$E$73" max="1000" page="10" val="0"/>
</file>

<file path=xl/ctrlProps/ctrlProp324.xml><?xml version="1.0" encoding="utf-8"?>
<formControlPr xmlns="http://schemas.microsoft.com/office/spreadsheetml/2009/9/main" objectType="Drop" dropStyle="combo" dx="16" fmlaLink="$C$81" fmlaRange="Ctrl!$B$2:$B$22" sel="1" val="0"/>
</file>

<file path=xl/ctrlProps/ctrlProp325.xml><?xml version="1.0" encoding="utf-8"?>
<formControlPr xmlns="http://schemas.microsoft.com/office/spreadsheetml/2009/9/main" objectType="Spin" dx="16" fmlaLink="$E$84" max="1000" page="10" val="0"/>
</file>

<file path=xl/ctrlProps/ctrlProp326.xml><?xml version="1.0" encoding="utf-8"?>
<formControlPr xmlns="http://schemas.microsoft.com/office/spreadsheetml/2009/9/main" objectType="Drop" dropStyle="combo" dx="16" fmlaLink="$C$92" fmlaRange="Ctrl!$B$2:$B$22" sel="1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16" fmlaLink="$C$103" fmlaRange="Ctrl!$B$2:$B$22" sel="1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0"/>
</file>

<file path=xl/ctrlProps/ctrlProp330.xml><?xml version="1.0" encoding="utf-8"?>
<formControlPr xmlns="http://schemas.microsoft.com/office/spreadsheetml/2009/9/main" objectType="Drop" dropStyle="combo" dx="16" fmlaLink="$C$114" fmlaRange="Ctrl!$B$2:$B$22" sel="1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16" fmlaLink="$C$125" fmlaRange="Ctrl!$B$2:$B$22" sel="1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16" fmlaLink="$C$136" fmlaRange="Ctrl!$B$2:$B$22" sel="1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16" fmlaLink="$C$147" fmlaRange="Ctrl!$B$2:$B$22" sel="1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16" fmlaLink="$C$158" fmlaRange="Ctrl!$B$2:$B$22" sel="1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60"/>
</file>

<file path=xl/ctrlProps/ctrlProp340.xml><?xml version="1.0" encoding="utf-8"?>
<formControlPr xmlns="http://schemas.microsoft.com/office/spreadsheetml/2009/9/main" objectType="Drop" dropStyle="combo" dx="16" fmlaLink="$C$169" fmlaRange="Ctrl!$B$2:$B$22" sel="1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16" fmlaLink="$C$180" fmlaRange="Ctrl!$B$2:$B$22" sel="1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16" fmlaLink="$C$191" fmlaRange="Ctrl!$B$2:$B$22" sel="1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16" fmlaLink="$C$202" fmlaRange="Ctrl!$B$2:$B$22" sel="1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16" fmlaLink="$C$213" fmlaRange="Ctrl!$B$2:$B$22" sel="1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0"/>
</file>

<file path=xl/ctrlProps/ctrlProp37.xml><?xml version="1.0" encoding="utf-8"?>
<formControlPr xmlns="http://schemas.microsoft.com/office/spreadsheetml/2009/9/main" objectType="Spin" dx="16" fmlaLink="$G$15" max="80" page="10" val="0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0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6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0"/>
</file>

<file path=xl/ctrlProps/ctrlProp44.xml><?xml version="1.0" encoding="utf-8"?>
<formControlPr xmlns="http://schemas.microsoft.com/office/spreadsheetml/2009/9/main" objectType="Spin" dx="16" fmlaLink="$G$15" max="80" page="10" val="0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0"/>
</file>

<file path=xl/ctrlProps/ctrlProp47.xml><?xml version="1.0" encoding="utf-8"?>
<formControlPr xmlns="http://schemas.microsoft.com/office/spreadsheetml/2009/9/main" objectType="Spin" dx="16" fmlaLink="$G$9" max="60" page="10" val="6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0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0"/>
</file>

<file path=xl/ctrlProps/ctrlProp52.xml><?xml version="1.0" encoding="utf-8"?>
<formControlPr xmlns="http://schemas.microsoft.com/office/spreadsheetml/2009/9/main" objectType="Spin" dx="16" fmlaLink="$G$15" max="80" page="10" val="0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0"/>
</file>

<file path=xl/ctrlProps/ctrlProp55.xml><?xml version="1.0" encoding="utf-8"?>
<formControlPr xmlns="http://schemas.microsoft.com/office/spreadsheetml/2009/9/main" objectType="Spin" dx="16" fmlaLink="$G$9" max="60" page="10" val="6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0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0"/>
</file>

<file path=xl/ctrlProps/ctrlProp60.xml><?xml version="1.0" encoding="utf-8"?>
<formControlPr xmlns="http://schemas.microsoft.com/office/spreadsheetml/2009/9/main" objectType="Spin" dx="16" fmlaLink="$G$17" max="40" page="10" val="0"/>
</file>

<file path=xl/ctrlProps/ctrlProp61.xml><?xml version="1.0" encoding="utf-8"?>
<formControlPr xmlns="http://schemas.microsoft.com/office/spreadsheetml/2009/9/main" objectType="Spin" dx="16" fmlaLink="$G$15" max="80" page="10" val="0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0"/>
</file>

<file path=xl/ctrlProps/ctrlProp64.xml><?xml version="1.0" encoding="utf-8"?>
<formControlPr xmlns="http://schemas.microsoft.com/office/spreadsheetml/2009/9/main" objectType="Spin" dx="16" fmlaLink="$G$9" max="60" page="10" val="6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0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0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0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0"/>
</file>

<file path=xl/ctrlProps/ctrlProp73.xml><?xml version="1.0" encoding="utf-8"?>
<formControlPr xmlns="http://schemas.microsoft.com/office/spreadsheetml/2009/9/main" objectType="Spin" dx="16" fmlaLink="$G$9" max="60" page="10" val="6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0"/>
</file>

<file path=xl/ctrlProps/ctrlProp76.xml><?xml version="1.0" encoding="utf-8"?>
<formControlPr xmlns="http://schemas.microsoft.com/office/spreadsheetml/2009/9/main" objectType="Spin" dx="16" fmlaLink="$G$23" max="60" page="10" val="0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0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0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0"/>
</file>

<file path=xl/ctrlProps/ctrlProp83.xml><?xml version="1.0" encoding="utf-8"?>
<formControlPr xmlns="http://schemas.microsoft.com/office/spreadsheetml/2009/9/main" objectType="Spin" dx="16" fmlaLink="$G$9" max="60" page="10" val="6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0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0"/>
</file>

<file path=xl/ctrlProps/ctrlProp89.xml><?xml version="1.0" encoding="utf-8"?>
<formControlPr xmlns="http://schemas.microsoft.com/office/spreadsheetml/2009/9/main" objectType="Spin" dx="16" fmlaLink="$G$15" max="80" page="10" val="0"/>
</file>

<file path=xl/ctrlProps/ctrlProp9.xml><?xml version="1.0" encoding="utf-8"?>
<formControlPr xmlns="http://schemas.microsoft.com/office/spreadsheetml/2009/9/main" objectType="Spin" dx="16" fmlaLink="$G$23" max="60" page="10" val="0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0"/>
</file>

<file path=xl/ctrlProps/ctrlProp92.xml><?xml version="1.0" encoding="utf-8"?>
<formControlPr xmlns="http://schemas.microsoft.com/office/spreadsheetml/2009/9/main" objectType="Spin" dx="16" fmlaLink="$G$9" max="60" page="10" val="6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0"/>
</file>

<file path=xl/ctrlProps/ctrlProp95.xml><?xml version="1.0" encoding="utf-8"?>
<formControlPr xmlns="http://schemas.microsoft.com/office/spreadsheetml/2009/9/main" objectType="Spin" dx="16" fmlaLink="$G$25" max="40" page="10" val="0"/>
</file>

<file path=xl/ctrlProps/ctrlProp96.xml><?xml version="1.0" encoding="utf-8"?>
<formControlPr xmlns="http://schemas.microsoft.com/office/spreadsheetml/2009/9/main" objectType="Spin" dx="16" fmlaLink="$G$23" max="60" page="10" val="0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10287001</xdr:colOff>
      <xdr:row>0</xdr:row>
      <xdr:rowOff>87924</xdr:rowOff>
    </xdr:from>
    <xdr:to>
      <xdr:col>0</xdr:col>
      <xdr:colOff>11558296</xdr:colOff>
      <xdr:row>5</xdr:row>
      <xdr:rowOff>168520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87001" y="87924"/>
          <a:ext cx="1271295" cy="10990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10887808</xdr:colOff>
      <xdr:row>4</xdr:row>
      <xdr:rowOff>183173</xdr:rowOff>
    </xdr:from>
    <xdr:to>
      <xdr:col>0</xdr:col>
      <xdr:colOff>11509305</xdr:colOff>
      <xdr:row>5</xdr:row>
      <xdr:rowOff>134693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887808" y="945173"/>
          <a:ext cx="621497" cy="2079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4.xml"/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A40"/>
  <sheetViews>
    <sheetView showGridLines="0" tabSelected="1" topLeftCell="A22" zoomScale="130" zoomScaleNormal="130" workbookViewId="0">
      <selection activeCell="C9" sqref="C9"/>
    </sheetView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password="E2FC" sheet="1" objects="1" scenarios="1" selectLockedCells="1" selectUnlockedCells="1"/>
  <hyperlinks>
    <hyperlink ref="A37" r:id="rId1"/>
    <hyperlink ref="A40" r:id="rId2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I22"/>
  <sheetViews>
    <sheetView showGridLines="0" zoomScale="190" zoomScaleNormal="190" workbookViewId="0">
      <selection activeCell="C21" sqref="C21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202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203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204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205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206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207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208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209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/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 t="s">
        <v>210</v>
      </c>
      <c r="D21" s="34"/>
    </row>
    <row r="22" spans="2:9" ht="3" customHeight="1" thickBot="1" x14ac:dyDescent="0.3">
      <c r="B22" s="30"/>
      <c r="C22" s="29"/>
      <c r="D22" s="36"/>
    </row>
  </sheetData>
  <sheetProtection password="E2FC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J45"/>
  <sheetViews>
    <sheetView showGridLines="0" zoomScale="67" zoomScaleNormal="67" workbookViewId="0">
      <selection activeCell="A9" sqref="A9"/>
    </sheetView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92" t="s">
        <v>33</v>
      </c>
      <c r="C1" s="92"/>
      <c r="D1" s="92"/>
      <c r="E1" s="92"/>
      <c r="F1" s="92"/>
      <c r="G1" s="92"/>
      <c r="H1" s="92"/>
      <c r="I1" s="92"/>
      <c r="J1" s="92"/>
    </row>
    <row r="2" spans="1:10" ht="15" x14ac:dyDescent="0.25">
      <c r="A2" s="18" t="s">
        <v>44</v>
      </c>
      <c r="B2" s="19" t="str">
        <f>Identificação!C3</f>
        <v>Lucas de Lima Ferreira</v>
      </c>
      <c r="C2" s="15"/>
      <c r="D2" s="15"/>
      <c r="E2" s="15"/>
      <c r="F2" s="15"/>
      <c r="G2" s="15"/>
      <c r="H2" s="17" t="s">
        <v>45</v>
      </c>
      <c r="I2" s="100" t="str">
        <f>Identificação!C5</f>
        <v>20151LC0099</v>
      </c>
      <c r="J2" s="100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97" t="s">
        <v>43</v>
      </c>
      <c r="B4" s="93" t="s">
        <v>0</v>
      </c>
      <c r="C4" s="95" t="s">
        <v>38</v>
      </c>
      <c r="D4" s="96"/>
      <c r="E4" s="97" t="s">
        <v>41</v>
      </c>
      <c r="F4" s="97" t="s">
        <v>192</v>
      </c>
      <c r="G4" s="107" t="s">
        <v>42</v>
      </c>
      <c r="H4" s="108"/>
      <c r="I4" s="108"/>
      <c r="J4" s="109"/>
    </row>
    <row r="5" spans="1:10" ht="45.75" thickBot="1" x14ac:dyDescent="0.25">
      <c r="A5" s="99"/>
      <c r="B5" s="94"/>
      <c r="C5" s="1" t="s">
        <v>39</v>
      </c>
      <c r="D5" s="1" t="s">
        <v>40</v>
      </c>
      <c r="E5" s="98"/>
      <c r="F5" s="110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101">
        <f ca="1">SUM(G7:G45)</f>
        <v>160</v>
      </c>
      <c r="J7" s="104">
        <f ca="1">IF(SUM(H7:H45)&gt;200,200,SUM(H7:H45))</f>
        <v>160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102"/>
      <c r="J8" s="105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1</v>
      </c>
      <c r="G9" s="67">
        <f ca="1">Ctrl!Z4</f>
        <v>60</v>
      </c>
      <c r="H9" s="68">
        <f ca="1">Ctrl!AA4</f>
        <v>60</v>
      </c>
      <c r="I9" s="102"/>
      <c r="J9" s="105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102"/>
      <c r="J10" s="105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0</v>
      </c>
      <c r="G11" s="67">
        <f ca="1">Ctrl!Z5</f>
        <v>0</v>
      </c>
      <c r="H11" s="68">
        <f ca="1">Ctrl!AA5</f>
        <v>0</v>
      </c>
      <c r="I11" s="102"/>
      <c r="J11" s="105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102"/>
      <c r="J12" s="105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102"/>
      <c r="J13" s="105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102"/>
      <c r="J14" s="105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0</v>
      </c>
      <c r="G15" s="67">
        <f ca="1">Ctrl!Z7</f>
        <v>0</v>
      </c>
      <c r="H15" s="68">
        <f ca="1">Ctrl!AA7</f>
        <v>0</v>
      </c>
      <c r="I15" s="102"/>
      <c r="J15" s="105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102"/>
      <c r="J16" s="105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0</v>
      </c>
      <c r="G17" s="67">
        <f ca="1">Ctrl!Z8</f>
        <v>0</v>
      </c>
      <c r="H17" s="68">
        <f ca="1">Ctrl!AA8</f>
        <v>0</v>
      </c>
      <c r="I17" s="102"/>
      <c r="J17" s="105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102"/>
      <c r="J18" s="105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102"/>
      <c r="J19" s="105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102"/>
      <c r="J20" s="105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102"/>
      <c r="J21" s="105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102"/>
      <c r="J22" s="105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0</v>
      </c>
      <c r="G23" s="67">
        <f ca="1">Ctrl!Z11</f>
        <v>0</v>
      </c>
      <c r="H23" s="68">
        <f ca="1">Ctrl!AA11</f>
        <v>0</v>
      </c>
      <c r="I23" s="102"/>
      <c r="J23" s="105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102"/>
      <c r="J24" s="105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0</v>
      </c>
      <c r="G25" s="67">
        <f ca="1">Ctrl!Z12</f>
        <v>0</v>
      </c>
      <c r="H25" s="68">
        <f ca="1">Ctrl!AA12</f>
        <v>0</v>
      </c>
      <c r="I25" s="102"/>
      <c r="J25" s="105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102"/>
      <c r="J26" s="105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0</v>
      </c>
      <c r="G27" s="67">
        <f ca="1">Ctrl!Z13</f>
        <v>0</v>
      </c>
      <c r="H27" s="68">
        <f ca="1">Ctrl!AA13</f>
        <v>0</v>
      </c>
      <c r="I27" s="102"/>
      <c r="J27" s="105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102"/>
      <c r="J28" s="105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0</v>
      </c>
      <c r="G29" s="67">
        <f ca="1">Ctrl!Z14</f>
        <v>0</v>
      </c>
      <c r="H29" s="68">
        <f ca="1">Ctrl!AA14</f>
        <v>0</v>
      </c>
      <c r="I29" s="102"/>
      <c r="J29" s="105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102"/>
      <c r="J30" s="105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0</v>
      </c>
      <c r="G31" s="67">
        <f ca="1">Ctrl!Z15</f>
        <v>0</v>
      </c>
      <c r="H31" s="68">
        <f ca="1">Ctrl!AA15</f>
        <v>0</v>
      </c>
      <c r="I31" s="102"/>
      <c r="J31" s="105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102"/>
      <c r="J32" s="105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102"/>
      <c r="J33" s="105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102"/>
      <c r="J34" s="105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102"/>
      <c r="J35" s="105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102"/>
      <c r="J36" s="105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1</v>
      </c>
      <c r="G37" s="67">
        <f ca="1">Ctrl!Z18</f>
        <v>100</v>
      </c>
      <c r="H37" s="68">
        <f ca="1">Ctrl!AA18</f>
        <v>100</v>
      </c>
      <c r="I37" s="102"/>
      <c r="J37" s="105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102"/>
      <c r="J38" s="105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102"/>
      <c r="J39" s="105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102"/>
      <c r="J40" s="105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102"/>
      <c r="J41" s="105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102"/>
      <c r="J42" s="105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102"/>
      <c r="J43" s="105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102"/>
      <c r="J44" s="105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0</v>
      </c>
      <c r="G45" s="67">
        <f ca="1">Ctrl!Z22</f>
        <v>0</v>
      </c>
      <c r="H45" s="68">
        <f ca="1">Ctrl!AA22</f>
        <v>0</v>
      </c>
      <c r="I45" s="103"/>
      <c r="J45" s="106"/>
    </row>
  </sheetData>
  <sheetProtection password="E2FC" sheet="1" objects="1" scenarios="1" selectLockedCells="1" selectUnlockedCells="1"/>
  <mergeCells count="10">
    <mergeCell ref="I7:I45"/>
    <mergeCell ref="J7:J45"/>
    <mergeCell ref="G4:J4"/>
    <mergeCell ref="F4:F5"/>
    <mergeCell ref="B1:J1"/>
    <mergeCell ref="B4:B5"/>
    <mergeCell ref="C4:D4"/>
    <mergeCell ref="E4:E5"/>
    <mergeCell ref="A4:A5"/>
    <mergeCell ref="I2:J2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H220"/>
  <sheetViews>
    <sheetView showGridLines="0" workbookViewId="0">
      <selection activeCell="E29" sqref="E29:E32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1" t="s">
        <v>61</v>
      </c>
      <c r="D2" s="111"/>
      <c r="E2" s="51"/>
      <c r="F2" s="51"/>
      <c r="G2" s="51"/>
      <c r="H2" s="52"/>
    </row>
    <row r="3" spans="2:8" x14ac:dyDescent="0.25">
      <c r="B3" s="53"/>
      <c r="C3" s="112"/>
      <c r="D3" s="112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17</v>
      </c>
      <c r="D4" s="42"/>
      <c r="E4" s="47">
        <f>VLOOKUP(C4,Ctrl!$A$2:$D$22,3)</f>
        <v>25</v>
      </c>
      <c r="F4" s="48">
        <f>VLOOKUP(C4,Ctrl!$A$2:$D$22,4)</f>
        <v>100</v>
      </c>
      <c r="G4" s="63">
        <f>IF(C4=1,"-",IF(E7&lt;E4,"-",IF(E7&gt;F4,F4,E7)))</f>
        <v>100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21" t="s">
        <v>201</v>
      </c>
      <c r="E6" s="116" t="s">
        <v>58</v>
      </c>
      <c r="F6" s="117"/>
      <c r="G6" s="64"/>
      <c r="H6" s="49"/>
    </row>
    <row r="7" spans="2:8" x14ac:dyDescent="0.25">
      <c r="B7" s="53"/>
      <c r="C7" s="118" t="s">
        <v>59</v>
      </c>
      <c r="D7" s="114"/>
      <c r="E7" s="119">
        <v>120</v>
      </c>
      <c r="F7" s="49"/>
      <c r="G7" s="53"/>
      <c r="H7" s="49"/>
    </row>
    <row r="8" spans="2:8" x14ac:dyDescent="0.25">
      <c r="B8" s="53"/>
      <c r="C8" s="118"/>
      <c r="D8" s="114"/>
      <c r="E8" s="119"/>
      <c r="F8" s="49"/>
      <c r="G8" s="53"/>
      <c r="H8" s="49"/>
    </row>
    <row r="9" spans="2:8" x14ac:dyDescent="0.25">
      <c r="B9" s="53"/>
      <c r="C9" s="118"/>
      <c r="D9" s="114"/>
      <c r="E9" s="119"/>
      <c r="F9" s="49"/>
      <c r="G9" s="53"/>
      <c r="H9" s="49"/>
    </row>
    <row r="10" spans="2:8" x14ac:dyDescent="0.25">
      <c r="B10" s="53"/>
      <c r="C10" s="118"/>
      <c r="D10" s="115"/>
      <c r="E10" s="120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1" t="s">
        <v>62</v>
      </c>
      <c r="D13" s="111"/>
      <c r="E13" s="51"/>
      <c r="F13" s="51"/>
      <c r="G13" s="51"/>
      <c r="H13" s="52"/>
    </row>
    <row r="14" spans="2:8" x14ac:dyDescent="0.25">
      <c r="B14" s="53"/>
      <c r="C14" s="112"/>
      <c r="D14" s="112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3</v>
      </c>
      <c r="D15" s="42"/>
      <c r="E15" s="47">
        <f>VLOOKUP(C15,Ctrl!$A$2:$D$22,3)</f>
        <v>15</v>
      </c>
      <c r="F15" s="48">
        <f>VLOOKUP(C15,Ctrl!$A$2:$D$22,4)</f>
        <v>60</v>
      </c>
      <c r="G15" s="63">
        <f>IF(C15=1,"-",IF(E18&lt;E15,"-",IF(E18&gt;F15,F15,E18)))</f>
        <v>60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21" t="s">
        <v>211</v>
      </c>
      <c r="E17" s="116" t="s">
        <v>58</v>
      </c>
      <c r="F17" s="117"/>
      <c r="G17" s="64"/>
      <c r="H17" s="49"/>
    </row>
    <row r="18" spans="2:8" x14ac:dyDescent="0.25">
      <c r="B18" s="53"/>
      <c r="C18" s="118" t="s">
        <v>59</v>
      </c>
      <c r="D18" s="114"/>
      <c r="E18" s="119">
        <v>440</v>
      </c>
      <c r="F18" s="49"/>
      <c r="G18" s="53"/>
      <c r="H18" s="49"/>
    </row>
    <row r="19" spans="2:8" x14ac:dyDescent="0.25">
      <c r="B19" s="53"/>
      <c r="C19" s="118"/>
      <c r="D19" s="114"/>
      <c r="E19" s="119"/>
      <c r="F19" s="49"/>
      <c r="G19" s="53"/>
      <c r="H19" s="49"/>
    </row>
    <row r="20" spans="2:8" x14ac:dyDescent="0.25">
      <c r="B20" s="53"/>
      <c r="C20" s="118"/>
      <c r="D20" s="114"/>
      <c r="E20" s="119"/>
      <c r="F20" s="49"/>
      <c r="G20" s="53"/>
      <c r="H20" s="49"/>
    </row>
    <row r="21" spans="2:8" x14ac:dyDescent="0.25">
      <c r="B21" s="53"/>
      <c r="C21" s="118"/>
      <c r="D21" s="115"/>
      <c r="E21" s="120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1" t="s">
        <v>63</v>
      </c>
      <c r="D24" s="111"/>
      <c r="E24" s="51"/>
      <c r="F24" s="51"/>
      <c r="G24" s="51"/>
      <c r="H24" s="52"/>
    </row>
    <row r="25" spans="2:8" x14ac:dyDescent="0.25">
      <c r="B25" s="53"/>
      <c r="C25" s="112"/>
      <c r="D25" s="112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1</v>
      </c>
      <c r="D26" s="42"/>
      <c r="E26" s="47" t="str">
        <f>VLOOKUP(C26,Ctrl!$A$2:$D$22,3)</f>
        <v>-</v>
      </c>
      <c r="F26" s="48" t="str">
        <f>VLOOKUP(C26,Ctrl!$A$2:$D$22,4)</f>
        <v>-</v>
      </c>
      <c r="G26" s="63" t="str">
        <f>IF(C26=1,"-",IF(E29&lt;E26,"-",IF(E29&gt;F26,F26,E29)))</f>
        <v>-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21"/>
      <c r="E28" s="116" t="s">
        <v>58</v>
      </c>
      <c r="F28" s="117"/>
      <c r="G28" s="64"/>
      <c r="H28" s="49"/>
    </row>
    <row r="29" spans="2:8" x14ac:dyDescent="0.25">
      <c r="B29" s="53"/>
      <c r="C29" s="118" t="s">
        <v>59</v>
      </c>
      <c r="D29" s="114"/>
      <c r="E29" s="119">
        <v>0</v>
      </c>
      <c r="F29" s="49"/>
      <c r="G29" s="53"/>
      <c r="H29" s="49"/>
    </row>
    <row r="30" spans="2:8" x14ac:dyDescent="0.25">
      <c r="B30" s="53"/>
      <c r="C30" s="118"/>
      <c r="D30" s="114"/>
      <c r="E30" s="119"/>
      <c r="F30" s="49"/>
      <c r="G30" s="53"/>
      <c r="H30" s="49"/>
    </row>
    <row r="31" spans="2:8" x14ac:dyDescent="0.25">
      <c r="B31" s="53"/>
      <c r="C31" s="118"/>
      <c r="D31" s="114"/>
      <c r="E31" s="119"/>
      <c r="F31" s="49"/>
      <c r="G31" s="53"/>
      <c r="H31" s="49"/>
    </row>
    <row r="32" spans="2:8" x14ac:dyDescent="0.25">
      <c r="B32" s="53"/>
      <c r="C32" s="118"/>
      <c r="D32" s="115"/>
      <c r="E32" s="120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1" t="s">
        <v>64</v>
      </c>
      <c r="D35" s="111"/>
      <c r="E35" s="51"/>
      <c r="F35" s="51"/>
      <c r="G35" s="51"/>
      <c r="H35" s="52"/>
    </row>
    <row r="36" spans="2:8" x14ac:dyDescent="0.25">
      <c r="B36" s="53"/>
      <c r="C36" s="112"/>
      <c r="D36" s="112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</v>
      </c>
      <c r="D37" s="42"/>
      <c r="E37" s="47" t="str">
        <f>VLOOKUP(C37,Ctrl!$A$2:$D$22,3)</f>
        <v>-</v>
      </c>
      <c r="F37" s="48" t="str">
        <f>VLOOKUP(C37,Ctrl!$A$2:$D$22,4)</f>
        <v>-</v>
      </c>
      <c r="G37" s="63" t="str">
        <f>IF(C37=1,"-",IF(E40&lt;E37,"-",IF(E40&gt;F37,F37,E40)))</f>
        <v>-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21"/>
      <c r="E39" s="116" t="s">
        <v>58</v>
      </c>
      <c r="F39" s="117"/>
      <c r="G39" s="64"/>
      <c r="H39" s="49"/>
    </row>
    <row r="40" spans="2:8" x14ac:dyDescent="0.25">
      <c r="B40" s="53"/>
      <c r="C40" s="118" t="s">
        <v>59</v>
      </c>
      <c r="D40" s="114"/>
      <c r="E40" s="119">
        <v>0</v>
      </c>
      <c r="F40" s="49"/>
      <c r="G40" s="53"/>
      <c r="H40" s="49"/>
    </row>
    <row r="41" spans="2:8" x14ac:dyDescent="0.25">
      <c r="B41" s="53"/>
      <c r="C41" s="118"/>
      <c r="D41" s="114"/>
      <c r="E41" s="119"/>
      <c r="F41" s="49"/>
      <c r="G41" s="53"/>
      <c r="H41" s="49"/>
    </row>
    <row r="42" spans="2:8" x14ac:dyDescent="0.25">
      <c r="B42" s="53"/>
      <c r="C42" s="118"/>
      <c r="D42" s="114"/>
      <c r="E42" s="119"/>
      <c r="F42" s="49"/>
      <c r="G42" s="53"/>
      <c r="H42" s="49"/>
    </row>
    <row r="43" spans="2:8" x14ac:dyDescent="0.25">
      <c r="B43" s="53"/>
      <c r="C43" s="118"/>
      <c r="D43" s="115"/>
      <c r="E43" s="120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1" t="s">
        <v>67</v>
      </c>
      <c r="D46" s="111"/>
      <c r="E46" s="51"/>
      <c r="F46" s="51"/>
      <c r="G46" s="51"/>
      <c r="H46" s="52"/>
    </row>
    <row r="47" spans="2:8" x14ac:dyDescent="0.25">
      <c r="B47" s="53"/>
      <c r="C47" s="112"/>
      <c r="D47" s="112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1</v>
      </c>
      <c r="D48" s="42"/>
      <c r="E48" s="47" t="str">
        <f>VLOOKUP(C48,Ctrl!$A$2:$D$22,3)</f>
        <v>-</v>
      </c>
      <c r="F48" s="48" t="str">
        <f>VLOOKUP(C48,Ctrl!$A$2:$D$22,4)</f>
        <v>-</v>
      </c>
      <c r="G48" s="63" t="str">
        <f>IF(C48=1,"-",IF(E51&lt;E48,"-",IF(E51&gt;F48,F48,E51)))</f>
        <v>-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21"/>
      <c r="E50" s="116" t="s">
        <v>58</v>
      </c>
      <c r="F50" s="117"/>
      <c r="G50" s="64"/>
      <c r="H50" s="49"/>
    </row>
    <row r="51" spans="2:8" x14ac:dyDescent="0.25">
      <c r="B51" s="53"/>
      <c r="C51" s="118" t="s">
        <v>59</v>
      </c>
      <c r="D51" s="114"/>
      <c r="E51" s="119">
        <v>0</v>
      </c>
      <c r="F51" s="49"/>
      <c r="G51" s="53"/>
      <c r="H51" s="49"/>
    </row>
    <row r="52" spans="2:8" x14ac:dyDescent="0.25">
      <c r="B52" s="53"/>
      <c r="C52" s="118"/>
      <c r="D52" s="114"/>
      <c r="E52" s="119"/>
      <c r="F52" s="49"/>
      <c r="G52" s="53"/>
      <c r="H52" s="49"/>
    </row>
    <row r="53" spans="2:8" x14ac:dyDescent="0.25">
      <c r="B53" s="53"/>
      <c r="C53" s="118"/>
      <c r="D53" s="114"/>
      <c r="E53" s="119"/>
      <c r="F53" s="49"/>
      <c r="G53" s="53"/>
      <c r="H53" s="49"/>
    </row>
    <row r="54" spans="2:8" x14ac:dyDescent="0.25">
      <c r="B54" s="53"/>
      <c r="C54" s="118"/>
      <c r="D54" s="115"/>
      <c r="E54" s="120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1" t="s">
        <v>68</v>
      </c>
      <c r="D57" s="111"/>
      <c r="E57" s="51"/>
      <c r="F57" s="51"/>
      <c r="G57" s="51"/>
      <c r="H57" s="52"/>
    </row>
    <row r="58" spans="2:8" x14ac:dyDescent="0.25">
      <c r="B58" s="53"/>
      <c r="C58" s="112"/>
      <c r="D58" s="112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</v>
      </c>
      <c r="D59" s="42"/>
      <c r="E59" s="47" t="str">
        <f>VLOOKUP(C59,Ctrl!$A$2:$D$22,3)</f>
        <v>-</v>
      </c>
      <c r="F59" s="48" t="str">
        <f>VLOOKUP(C59,Ctrl!$A$2:$D$22,4)</f>
        <v>-</v>
      </c>
      <c r="G59" s="63" t="str">
        <f>IF(C59=1,"-",IF(E62&lt;E59,"-",IF(E62&gt;F59,F59,E62)))</f>
        <v>-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21"/>
      <c r="E61" s="116" t="s">
        <v>58</v>
      </c>
      <c r="F61" s="117"/>
      <c r="G61" s="64"/>
      <c r="H61" s="49"/>
    </row>
    <row r="62" spans="2:8" x14ac:dyDescent="0.25">
      <c r="B62" s="53"/>
      <c r="C62" s="118" t="s">
        <v>59</v>
      </c>
      <c r="D62" s="114"/>
      <c r="E62" s="119">
        <v>0</v>
      </c>
      <c r="F62" s="49"/>
      <c r="G62" s="53"/>
      <c r="H62" s="49"/>
    </row>
    <row r="63" spans="2:8" x14ac:dyDescent="0.25">
      <c r="B63" s="53"/>
      <c r="C63" s="118"/>
      <c r="D63" s="114"/>
      <c r="E63" s="119"/>
      <c r="F63" s="49"/>
      <c r="G63" s="53"/>
      <c r="H63" s="49"/>
    </row>
    <row r="64" spans="2:8" x14ac:dyDescent="0.25">
      <c r="B64" s="53"/>
      <c r="C64" s="118"/>
      <c r="D64" s="114"/>
      <c r="E64" s="119"/>
      <c r="F64" s="49"/>
      <c r="G64" s="53"/>
      <c r="H64" s="49"/>
    </row>
    <row r="65" spans="2:8" x14ac:dyDescent="0.25">
      <c r="B65" s="53"/>
      <c r="C65" s="118"/>
      <c r="D65" s="115"/>
      <c r="E65" s="120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1" t="s">
        <v>69</v>
      </c>
      <c r="D68" s="111"/>
      <c r="E68" s="51"/>
      <c r="F68" s="51"/>
      <c r="G68" s="51"/>
      <c r="H68" s="52"/>
    </row>
    <row r="69" spans="2:8" x14ac:dyDescent="0.25">
      <c r="B69" s="53"/>
      <c r="C69" s="112"/>
      <c r="D69" s="112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</v>
      </c>
      <c r="D70" s="42"/>
      <c r="E70" s="47" t="str">
        <f>VLOOKUP(C70,Ctrl!$A$2:$D$22,3)</f>
        <v>-</v>
      </c>
      <c r="F70" s="48" t="str">
        <f>VLOOKUP(C70,Ctrl!$A$2:$D$22,4)</f>
        <v>-</v>
      </c>
      <c r="G70" s="63" t="str">
        <f>IF(C70=1,"-",IF(E73&lt;E70,"-",IF(E73&gt;F70,F70,E73)))</f>
        <v>-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21"/>
      <c r="E72" s="116" t="s">
        <v>58</v>
      </c>
      <c r="F72" s="117"/>
      <c r="G72" s="64"/>
      <c r="H72" s="49"/>
    </row>
    <row r="73" spans="2:8" x14ac:dyDescent="0.25">
      <c r="B73" s="53"/>
      <c r="C73" s="118" t="s">
        <v>59</v>
      </c>
      <c r="D73" s="114"/>
      <c r="E73" s="119">
        <v>0</v>
      </c>
      <c r="F73" s="49"/>
      <c r="G73" s="53"/>
      <c r="H73" s="49"/>
    </row>
    <row r="74" spans="2:8" x14ac:dyDescent="0.25">
      <c r="B74" s="53"/>
      <c r="C74" s="118"/>
      <c r="D74" s="114"/>
      <c r="E74" s="119"/>
      <c r="F74" s="49"/>
      <c r="G74" s="53"/>
      <c r="H74" s="49"/>
    </row>
    <row r="75" spans="2:8" x14ac:dyDescent="0.25">
      <c r="B75" s="53"/>
      <c r="C75" s="118"/>
      <c r="D75" s="114"/>
      <c r="E75" s="119"/>
      <c r="F75" s="49"/>
      <c r="G75" s="53"/>
      <c r="H75" s="49"/>
    </row>
    <row r="76" spans="2:8" x14ac:dyDescent="0.25">
      <c r="B76" s="53"/>
      <c r="C76" s="118"/>
      <c r="D76" s="115"/>
      <c r="E76" s="120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1" t="s">
        <v>70</v>
      </c>
      <c r="D79" s="111"/>
      <c r="E79" s="51"/>
      <c r="F79" s="51"/>
      <c r="G79" s="51"/>
      <c r="H79" s="52"/>
    </row>
    <row r="80" spans="2:8" x14ac:dyDescent="0.25">
      <c r="B80" s="53"/>
      <c r="C80" s="112"/>
      <c r="D80" s="112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</v>
      </c>
      <c r="D81" s="42"/>
      <c r="E81" s="47" t="str">
        <f>VLOOKUP(C81,Ctrl!$A$2:$D$22,3)</f>
        <v>-</v>
      </c>
      <c r="F81" s="48" t="str">
        <f>VLOOKUP(C81,Ctrl!$A$2:$D$22,4)</f>
        <v>-</v>
      </c>
      <c r="G81" s="63" t="str">
        <f>IF(C81=1,"-",IF(E84&lt;E81,"-",IF(E84&gt;F81,F81,E84)))</f>
        <v>-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21"/>
      <c r="E83" s="116" t="s">
        <v>58</v>
      </c>
      <c r="F83" s="117"/>
      <c r="G83" s="64"/>
      <c r="H83" s="49"/>
    </row>
    <row r="84" spans="2:8" x14ac:dyDescent="0.25">
      <c r="B84" s="53"/>
      <c r="C84" s="118" t="s">
        <v>59</v>
      </c>
      <c r="D84" s="114"/>
      <c r="E84" s="119">
        <v>0</v>
      </c>
      <c r="F84" s="49"/>
      <c r="G84" s="53"/>
      <c r="H84" s="49"/>
    </row>
    <row r="85" spans="2:8" x14ac:dyDescent="0.25">
      <c r="B85" s="53"/>
      <c r="C85" s="118"/>
      <c r="D85" s="114"/>
      <c r="E85" s="119"/>
      <c r="F85" s="49"/>
      <c r="G85" s="53"/>
      <c r="H85" s="49"/>
    </row>
    <row r="86" spans="2:8" x14ac:dyDescent="0.25">
      <c r="B86" s="53"/>
      <c r="C86" s="118"/>
      <c r="D86" s="114"/>
      <c r="E86" s="119"/>
      <c r="F86" s="49"/>
      <c r="G86" s="53"/>
      <c r="H86" s="49"/>
    </row>
    <row r="87" spans="2:8" x14ac:dyDescent="0.25">
      <c r="B87" s="53"/>
      <c r="C87" s="118"/>
      <c r="D87" s="115"/>
      <c r="E87" s="120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1" t="s">
        <v>71</v>
      </c>
      <c r="D90" s="111"/>
      <c r="E90" s="51"/>
      <c r="F90" s="51"/>
      <c r="G90" s="51"/>
      <c r="H90" s="52"/>
    </row>
    <row r="91" spans="2:8" x14ac:dyDescent="0.25">
      <c r="B91" s="53"/>
      <c r="C91" s="112"/>
      <c r="D91" s="112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21"/>
      <c r="E94" s="116" t="s">
        <v>58</v>
      </c>
      <c r="F94" s="117"/>
      <c r="G94" s="64"/>
      <c r="H94" s="49"/>
    </row>
    <row r="95" spans="2:8" x14ac:dyDescent="0.25">
      <c r="B95" s="53"/>
      <c r="C95" s="118" t="s">
        <v>59</v>
      </c>
      <c r="D95" s="114"/>
      <c r="E95" s="119">
        <v>0</v>
      </c>
      <c r="F95" s="49"/>
      <c r="G95" s="53"/>
      <c r="H95" s="49"/>
    </row>
    <row r="96" spans="2:8" x14ac:dyDescent="0.25">
      <c r="B96" s="53"/>
      <c r="C96" s="118"/>
      <c r="D96" s="114"/>
      <c r="E96" s="119"/>
      <c r="F96" s="49"/>
      <c r="G96" s="53"/>
      <c r="H96" s="49"/>
    </row>
    <row r="97" spans="2:8" x14ac:dyDescent="0.25">
      <c r="B97" s="53"/>
      <c r="C97" s="118"/>
      <c r="D97" s="114"/>
      <c r="E97" s="119"/>
      <c r="F97" s="49"/>
      <c r="G97" s="53"/>
      <c r="H97" s="49"/>
    </row>
    <row r="98" spans="2:8" x14ac:dyDescent="0.25">
      <c r="B98" s="53"/>
      <c r="C98" s="118"/>
      <c r="D98" s="115"/>
      <c r="E98" s="120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1" t="s">
        <v>72</v>
      </c>
      <c r="D101" s="111"/>
      <c r="E101" s="51"/>
      <c r="F101" s="51"/>
      <c r="G101" s="51"/>
      <c r="H101" s="52"/>
    </row>
    <row r="102" spans="2:8" x14ac:dyDescent="0.25">
      <c r="B102" s="53"/>
      <c r="C102" s="112"/>
      <c r="D102" s="112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21"/>
      <c r="E105" s="116" t="s">
        <v>58</v>
      </c>
      <c r="F105" s="117"/>
      <c r="G105" s="64"/>
      <c r="H105" s="49"/>
    </row>
    <row r="106" spans="2:8" x14ac:dyDescent="0.25">
      <c r="B106" s="53"/>
      <c r="C106" s="118" t="s">
        <v>59</v>
      </c>
      <c r="D106" s="114"/>
      <c r="E106" s="119">
        <v>0</v>
      </c>
      <c r="F106" s="49"/>
      <c r="G106" s="53"/>
      <c r="H106" s="49"/>
    </row>
    <row r="107" spans="2:8" x14ac:dyDescent="0.25">
      <c r="B107" s="53"/>
      <c r="C107" s="118"/>
      <c r="D107" s="114"/>
      <c r="E107" s="119"/>
      <c r="F107" s="49"/>
      <c r="G107" s="53"/>
      <c r="H107" s="49"/>
    </row>
    <row r="108" spans="2:8" x14ac:dyDescent="0.25">
      <c r="B108" s="53"/>
      <c r="C108" s="118"/>
      <c r="D108" s="114"/>
      <c r="E108" s="119"/>
      <c r="F108" s="49"/>
      <c r="G108" s="53"/>
      <c r="H108" s="49"/>
    </row>
    <row r="109" spans="2:8" x14ac:dyDescent="0.25">
      <c r="B109" s="53"/>
      <c r="C109" s="118"/>
      <c r="D109" s="115"/>
      <c r="E109" s="120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1" t="s">
        <v>94</v>
      </c>
      <c r="D112" s="111"/>
      <c r="E112" s="51"/>
      <c r="F112" s="51"/>
      <c r="G112" s="51"/>
      <c r="H112" s="52"/>
    </row>
    <row r="113" spans="2:8" x14ac:dyDescent="0.25">
      <c r="B113" s="53"/>
      <c r="C113" s="112"/>
      <c r="D113" s="112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13"/>
      <c r="E116" s="116" t="s">
        <v>58</v>
      </c>
      <c r="F116" s="117"/>
      <c r="G116" s="64"/>
      <c r="H116" s="49"/>
    </row>
    <row r="117" spans="2:8" x14ac:dyDescent="0.25">
      <c r="B117" s="53"/>
      <c r="C117" s="118" t="s">
        <v>59</v>
      </c>
      <c r="D117" s="114"/>
      <c r="E117" s="119">
        <v>0</v>
      </c>
      <c r="F117" s="49"/>
      <c r="G117" s="53"/>
      <c r="H117" s="49"/>
    </row>
    <row r="118" spans="2:8" x14ac:dyDescent="0.25">
      <c r="B118" s="53"/>
      <c r="C118" s="118"/>
      <c r="D118" s="114"/>
      <c r="E118" s="119"/>
      <c r="F118" s="49"/>
      <c r="G118" s="53"/>
      <c r="H118" s="49"/>
    </row>
    <row r="119" spans="2:8" x14ac:dyDescent="0.25">
      <c r="B119" s="53"/>
      <c r="C119" s="118"/>
      <c r="D119" s="114"/>
      <c r="E119" s="119"/>
      <c r="F119" s="49"/>
      <c r="G119" s="53"/>
      <c r="H119" s="49"/>
    </row>
    <row r="120" spans="2:8" x14ac:dyDescent="0.25">
      <c r="B120" s="53"/>
      <c r="C120" s="118"/>
      <c r="D120" s="115"/>
      <c r="E120" s="120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1" t="s">
        <v>95</v>
      </c>
      <c r="D123" s="111"/>
      <c r="E123" s="51"/>
      <c r="F123" s="51"/>
      <c r="G123" s="51"/>
      <c r="H123" s="52"/>
    </row>
    <row r="124" spans="2:8" x14ac:dyDescent="0.25">
      <c r="B124" s="53"/>
      <c r="C124" s="112"/>
      <c r="D124" s="112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13"/>
      <c r="E127" s="116" t="s">
        <v>58</v>
      </c>
      <c r="F127" s="117"/>
      <c r="G127" s="64"/>
      <c r="H127" s="49"/>
    </row>
    <row r="128" spans="2:8" x14ac:dyDescent="0.25">
      <c r="B128" s="53"/>
      <c r="C128" s="118" t="s">
        <v>59</v>
      </c>
      <c r="D128" s="114"/>
      <c r="E128" s="119">
        <v>0</v>
      </c>
      <c r="F128" s="49"/>
      <c r="G128" s="53"/>
      <c r="H128" s="49"/>
    </row>
    <row r="129" spans="2:8" x14ac:dyDescent="0.25">
      <c r="B129" s="53"/>
      <c r="C129" s="118"/>
      <c r="D129" s="114"/>
      <c r="E129" s="119"/>
      <c r="F129" s="49"/>
      <c r="G129" s="53"/>
      <c r="H129" s="49"/>
    </row>
    <row r="130" spans="2:8" x14ac:dyDescent="0.25">
      <c r="B130" s="53"/>
      <c r="C130" s="118"/>
      <c r="D130" s="114"/>
      <c r="E130" s="119"/>
      <c r="F130" s="49"/>
      <c r="G130" s="53"/>
      <c r="H130" s="49"/>
    </row>
    <row r="131" spans="2:8" x14ac:dyDescent="0.25">
      <c r="B131" s="53"/>
      <c r="C131" s="118"/>
      <c r="D131" s="115"/>
      <c r="E131" s="120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1" t="s">
        <v>96</v>
      </c>
      <c r="D134" s="111"/>
      <c r="E134" s="51"/>
      <c r="F134" s="51"/>
      <c r="G134" s="51"/>
      <c r="H134" s="52"/>
    </row>
    <row r="135" spans="2:8" x14ac:dyDescent="0.25">
      <c r="B135" s="53"/>
      <c r="C135" s="112"/>
      <c r="D135" s="112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13"/>
      <c r="E138" s="116" t="s">
        <v>58</v>
      </c>
      <c r="F138" s="117"/>
      <c r="G138" s="64"/>
      <c r="H138" s="49"/>
    </row>
    <row r="139" spans="2:8" x14ac:dyDescent="0.25">
      <c r="B139" s="53"/>
      <c r="C139" s="118" t="s">
        <v>59</v>
      </c>
      <c r="D139" s="114"/>
      <c r="E139" s="119">
        <v>0</v>
      </c>
      <c r="F139" s="49"/>
      <c r="G139" s="53"/>
      <c r="H139" s="49"/>
    </row>
    <row r="140" spans="2:8" x14ac:dyDescent="0.25">
      <c r="B140" s="53"/>
      <c r="C140" s="118"/>
      <c r="D140" s="114"/>
      <c r="E140" s="119"/>
      <c r="F140" s="49"/>
      <c r="G140" s="53"/>
      <c r="H140" s="49"/>
    </row>
    <row r="141" spans="2:8" x14ac:dyDescent="0.25">
      <c r="B141" s="53"/>
      <c r="C141" s="118"/>
      <c r="D141" s="114"/>
      <c r="E141" s="119"/>
      <c r="F141" s="49"/>
      <c r="G141" s="53"/>
      <c r="H141" s="49"/>
    </row>
    <row r="142" spans="2:8" x14ac:dyDescent="0.25">
      <c r="B142" s="53"/>
      <c r="C142" s="118"/>
      <c r="D142" s="115"/>
      <c r="E142" s="120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1" t="s">
        <v>97</v>
      </c>
      <c r="D145" s="111"/>
      <c r="E145" s="51"/>
      <c r="F145" s="51"/>
      <c r="G145" s="51"/>
      <c r="H145" s="52"/>
    </row>
    <row r="146" spans="2:8" x14ac:dyDescent="0.25">
      <c r="B146" s="53"/>
      <c r="C146" s="112"/>
      <c r="D146" s="112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13"/>
      <c r="E149" s="116" t="s">
        <v>58</v>
      </c>
      <c r="F149" s="117"/>
      <c r="G149" s="64"/>
      <c r="H149" s="49"/>
    </row>
    <row r="150" spans="2:8" x14ac:dyDescent="0.25">
      <c r="B150" s="53"/>
      <c r="C150" s="118" t="s">
        <v>59</v>
      </c>
      <c r="D150" s="114"/>
      <c r="E150" s="119">
        <v>0</v>
      </c>
      <c r="F150" s="49"/>
      <c r="G150" s="53"/>
      <c r="H150" s="49"/>
    </row>
    <row r="151" spans="2:8" x14ac:dyDescent="0.25">
      <c r="B151" s="53"/>
      <c r="C151" s="118"/>
      <c r="D151" s="114"/>
      <c r="E151" s="119"/>
      <c r="F151" s="49"/>
      <c r="G151" s="53"/>
      <c r="H151" s="49"/>
    </row>
    <row r="152" spans="2:8" x14ac:dyDescent="0.25">
      <c r="B152" s="53"/>
      <c r="C152" s="118"/>
      <c r="D152" s="114"/>
      <c r="E152" s="119"/>
      <c r="F152" s="49"/>
      <c r="G152" s="53"/>
      <c r="H152" s="49"/>
    </row>
    <row r="153" spans="2:8" x14ac:dyDescent="0.25">
      <c r="B153" s="53"/>
      <c r="C153" s="118"/>
      <c r="D153" s="115"/>
      <c r="E153" s="120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1" t="s">
        <v>98</v>
      </c>
      <c r="D156" s="111"/>
      <c r="E156" s="51"/>
      <c r="F156" s="51"/>
      <c r="G156" s="51"/>
      <c r="H156" s="52"/>
    </row>
    <row r="157" spans="2:8" x14ac:dyDescent="0.25">
      <c r="B157" s="53"/>
      <c r="C157" s="112"/>
      <c r="D157" s="112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13"/>
      <c r="E160" s="116" t="s">
        <v>58</v>
      </c>
      <c r="F160" s="117"/>
      <c r="G160" s="64"/>
      <c r="H160" s="49"/>
    </row>
    <row r="161" spans="2:8" x14ac:dyDescent="0.25">
      <c r="B161" s="53"/>
      <c r="C161" s="118" t="s">
        <v>59</v>
      </c>
      <c r="D161" s="114"/>
      <c r="E161" s="119">
        <v>0</v>
      </c>
      <c r="F161" s="49"/>
      <c r="G161" s="53"/>
      <c r="H161" s="49"/>
    </row>
    <row r="162" spans="2:8" x14ac:dyDescent="0.25">
      <c r="B162" s="53"/>
      <c r="C162" s="118"/>
      <c r="D162" s="114"/>
      <c r="E162" s="119"/>
      <c r="F162" s="49"/>
      <c r="G162" s="53"/>
      <c r="H162" s="49"/>
    </row>
    <row r="163" spans="2:8" x14ac:dyDescent="0.25">
      <c r="B163" s="53"/>
      <c r="C163" s="118"/>
      <c r="D163" s="114"/>
      <c r="E163" s="119"/>
      <c r="F163" s="49"/>
      <c r="G163" s="53"/>
      <c r="H163" s="49"/>
    </row>
    <row r="164" spans="2:8" x14ac:dyDescent="0.25">
      <c r="B164" s="53"/>
      <c r="C164" s="118"/>
      <c r="D164" s="115"/>
      <c r="E164" s="120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1" t="s">
        <v>99</v>
      </c>
      <c r="D167" s="111"/>
      <c r="E167" s="51"/>
      <c r="F167" s="51"/>
      <c r="G167" s="51"/>
      <c r="H167" s="52"/>
    </row>
    <row r="168" spans="2:8" x14ac:dyDescent="0.25">
      <c r="B168" s="53"/>
      <c r="C168" s="112"/>
      <c r="D168" s="112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13"/>
      <c r="E171" s="116" t="s">
        <v>58</v>
      </c>
      <c r="F171" s="117"/>
      <c r="G171" s="64"/>
      <c r="H171" s="49"/>
    </row>
    <row r="172" spans="2:8" x14ac:dyDescent="0.25">
      <c r="B172" s="53"/>
      <c r="C172" s="118" t="s">
        <v>59</v>
      </c>
      <c r="D172" s="114"/>
      <c r="E172" s="119">
        <v>0</v>
      </c>
      <c r="F172" s="49"/>
      <c r="G172" s="53"/>
      <c r="H172" s="49"/>
    </row>
    <row r="173" spans="2:8" x14ac:dyDescent="0.25">
      <c r="B173" s="53"/>
      <c r="C173" s="118"/>
      <c r="D173" s="114"/>
      <c r="E173" s="119"/>
      <c r="F173" s="49"/>
      <c r="G173" s="53"/>
      <c r="H173" s="49"/>
    </row>
    <row r="174" spans="2:8" x14ac:dyDescent="0.25">
      <c r="B174" s="53"/>
      <c r="C174" s="118"/>
      <c r="D174" s="114"/>
      <c r="E174" s="119"/>
      <c r="F174" s="49"/>
      <c r="G174" s="53"/>
      <c r="H174" s="49"/>
    </row>
    <row r="175" spans="2:8" x14ac:dyDescent="0.25">
      <c r="B175" s="53"/>
      <c r="C175" s="118"/>
      <c r="D175" s="115"/>
      <c r="E175" s="120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1" t="s">
        <v>100</v>
      </c>
      <c r="D178" s="111"/>
      <c r="E178" s="51"/>
      <c r="F178" s="51"/>
      <c r="G178" s="51"/>
      <c r="H178" s="52"/>
    </row>
    <row r="179" spans="2:8" x14ac:dyDescent="0.25">
      <c r="B179" s="53"/>
      <c r="C179" s="112"/>
      <c r="D179" s="112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13"/>
      <c r="E182" s="116" t="s">
        <v>58</v>
      </c>
      <c r="F182" s="117"/>
      <c r="G182" s="64"/>
      <c r="H182" s="49"/>
    </row>
    <row r="183" spans="2:8" x14ac:dyDescent="0.25">
      <c r="B183" s="53"/>
      <c r="C183" s="118" t="s">
        <v>59</v>
      </c>
      <c r="D183" s="114"/>
      <c r="E183" s="119">
        <v>0</v>
      </c>
      <c r="F183" s="49"/>
      <c r="G183" s="53"/>
      <c r="H183" s="49"/>
    </row>
    <row r="184" spans="2:8" x14ac:dyDescent="0.25">
      <c r="B184" s="53"/>
      <c r="C184" s="118"/>
      <c r="D184" s="114"/>
      <c r="E184" s="119"/>
      <c r="F184" s="49"/>
      <c r="G184" s="53"/>
      <c r="H184" s="49"/>
    </row>
    <row r="185" spans="2:8" x14ac:dyDescent="0.25">
      <c r="B185" s="53"/>
      <c r="C185" s="118"/>
      <c r="D185" s="114"/>
      <c r="E185" s="119"/>
      <c r="F185" s="49"/>
      <c r="G185" s="53"/>
      <c r="H185" s="49"/>
    </row>
    <row r="186" spans="2:8" x14ac:dyDescent="0.25">
      <c r="B186" s="53"/>
      <c r="C186" s="118"/>
      <c r="D186" s="115"/>
      <c r="E186" s="120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1" t="s">
        <v>101</v>
      </c>
      <c r="D189" s="111"/>
      <c r="E189" s="51"/>
      <c r="F189" s="51"/>
      <c r="G189" s="51"/>
      <c r="H189" s="52"/>
    </row>
    <row r="190" spans="2:8" x14ac:dyDescent="0.25">
      <c r="B190" s="53"/>
      <c r="C190" s="112"/>
      <c r="D190" s="112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13"/>
      <c r="E193" s="116" t="s">
        <v>58</v>
      </c>
      <c r="F193" s="117"/>
      <c r="G193" s="64"/>
      <c r="H193" s="49"/>
    </row>
    <row r="194" spans="2:8" x14ac:dyDescent="0.25">
      <c r="B194" s="53"/>
      <c r="C194" s="118" t="s">
        <v>59</v>
      </c>
      <c r="D194" s="114"/>
      <c r="E194" s="119">
        <v>0</v>
      </c>
      <c r="F194" s="49"/>
      <c r="G194" s="53"/>
      <c r="H194" s="49"/>
    </row>
    <row r="195" spans="2:8" x14ac:dyDescent="0.25">
      <c r="B195" s="53"/>
      <c r="C195" s="118"/>
      <c r="D195" s="114"/>
      <c r="E195" s="119"/>
      <c r="F195" s="49"/>
      <c r="G195" s="53"/>
      <c r="H195" s="49"/>
    </row>
    <row r="196" spans="2:8" x14ac:dyDescent="0.25">
      <c r="B196" s="53"/>
      <c r="C196" s="118"/>
      <c r="D196" s="114"/>
      <c r="E196" s="119"/>
      <c r="F196" s="49"/>
      <c r="G196" s="53"/>
      <c r="H196" s="49"/>
    </row>
    <row r="197" spans="2:8" x14ac:dyDescent="0.25">
      <c r="B197" s="53"/>
      <c r="C197" s="118"/>
      <c r="D197" s="115"/>
      <c r="E197" s="120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1" t="s">
        <v>102</v>
      </c>
      <c r="D200" s="111"/>
      <c r="E200" s="51"/>
      <c r="F200" s="51"/>
      <c r="G200" s="51"/>
      <c r="H200" s="52"/>
    </row>
    <row r="201" spans="2:8" x14ac:dyDescent="0.25">
      <c r="B201" s="53"/>
      <c r="C201" s="112"/>
      <c r="D201" s="112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13"/>
      <c r="E204" s="116" t="s">
        <v>58</v>
      </c>
      <c r="F204" s="117"/>
      <c r="G204" s="64"/>
      <c r="H204" s="49"/>
    </row>
    <row r="205" spans="2:8" x14ac:dyDescent="0.25">
      <c r="B205" s="53"/>
      <c r="C205" s="118" t="s">
        <v>59</v>
      </c>
      <c r="D205" s="114"/>
      <c r="E205" s="119">
        <v>0</v>
      </c>
      <c r="F205" s="49"/>
      <c r="G205" s="53"/>
      <c r="H205" s="49"/>
    </row>
    <row r="206" spans="2:8" x14ac:dyDescent="0.25">
      <c r="B206" s="53"/>
      <c r="C206" s="118"/>
      <c r="D206" s="114"/>
      <c r="E206" s="119"/>
      <c r="F206" s="49"/>
      <c r="G206" s="53"/>
      <c r="H206" s="49"/>
    </row>
    <row r="207" spans="2:8" x14ac:dyDescent="0.25">
      <c r="B207" s="53"/>
      <c r="C207" s="118"/>
      <c r="D207" s="114"/>
      <c r="E207" s="119"/>
      <c r="F207" s="49"/>
      <c r="G207" s="53"/>
      <c r="H207" s="49"/>
    </row>
    <row r="208" spans="2:8" x14ac:dyDescent="0.25">
      <c r="B208" s="53"/>
      <c r="C208" s="118"/>
      <c r="D208" s="115"/>
      <c r="E208" s="120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1" t="s">
        <v>103</v>
      </c>
      <c r="D211" s="111"/>
      <c r="E211" s="51"/>
      <c r="F211" s="51"/>
      <c r="G211" s="51"/>
      <c r="H211" s="52"/>
    </row>
    <row r="212" spans="2:8" x14ac:dyDescent="0.25">
      <c r="B212" s="53"/>
      <c r="C212" s="112"/>
      <c r="D212" s="112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13"/>
      <c r="E215" s="116" t="s">
        <v>58</v>
      </c>
      <c r="F215" s="117"/>
      <c r="G215" s="64"/>
      <c r="H215" s="49"/>
    </row>
    <row r="216" spans="2:8" x14ac:dyDescent="0.25">
      <c r="B216" s="53"/>
      <c r="C216" s="118" t="s">
        <v>59</v>
      </c>
      <c r="D216" s="114"/>
      <c r="E216" s="119">
        <v>0</v>
      </c>
      <c r="F216" s="49"/>
      <c r="G216" s="53"/>
      <c r="H216" s="49"/>
    </row>
    <row r="217" spans="2:8" x14ac:dyDescent="0.25">
      <c r="B217" s="53"/>
      <c r="C217" s="118"/>
      <c r="D217" s="114"/>
      <c r="E217" s="119"/>
      <c r="F217" s="49"/>
      <c r="G217" s="53"/>
      <c r="H217" s="49"/>
    </row>
    <row r="218" spans="2:8" x14ac:dyDescent="0.25">
      <c r="B218" s="53"/>
      <c r="C218" s="118"/>
      <c r="D218" s="114"/>
      <c r="E218" s="119"/>
      <c r="F218" s="49"/>
      <c r="G218" s="53"/>
      <c r="H218" s="49"/>
    </row>
    <row r="219" spans="2:8" x14ac:dyDescent="0.25">
      <c r="B219" s="53"/>
      <c r="C219" s="118"/>
      <c r="D219" s="115"/>
      <c r="E219" s="120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password="E2FC" sheet="1" objects="1" scenarios="1" selectLockedCells="1"/>
  <mergeCells count="100">
    <mergeCell ref="D6:D10"/>
    <mergeCell ref="E7:E10"/>
    <mergeCell ref="C7:C10"/>
    <mergeCell ref="E6:F6"/>
    <mergeCell ref="C2:D3"/>
    <mergeCell ref="C13:D14"/>
    <mergeCell ref="D17:D21"/>
    <mergeCell ref="E17:F17"/>
    <mergeCell ref="C18:C21"/>
    <mergeCell ref="E18:E21"/>
    <mergeCell ref="C24:D25"/>
    <mergeCell ref="D28:D32"/>
    <mergeCell ref="E28:F28"/>
    <mergeCell ref="C29:C32"/>
    <mergeCell ref="E29:E32"/>
    <mergeCell ref="C35:D36"/>
    <mergeCell ref="D39:D43"/>
    <mergeCell ref="E39:F39"/>
    <mergeCell ref="C40:C43"/>
    <mergeCell ref="E40:E43"/>
    <mergeCell ref="C46:D47"/>
    <mergeCell ref="D50:D54"/>
    <mergeCell ref="E50:F50"/>
    <mergeCell ref="C51:C54"/>
    <mergeCell ref="E51:E54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17</v>
      </c>
      <c r="G2" s="41">
        <f t="shared" ca="1" si="0"/>
        <v>3</v>
      </c>
      <c r="H2" s="41">
        <f t="shared" ca="1" si="0"/>
        <v>1</v>
      </c>
      <c r="I2" s="41">
        <f t="shared" ca="1" si="0"/>
        <v>1</v>
      </c>
      <c r="J2" s="41">
        <f t="shared" ca="1" si="0"/>
        <v>1</v>
      </c>
      <c r="K2" s="41">
        <f t="shared" ca="1" si="0"/>
        <v>1</v>
      </c>
      <c r="L2" s="41">
        <f t="shared" ca="1" si="0"/>
        <v>1</v>
      </c>
      <c r="M2" s="41">
        <f t="shared" ca="1" si="0"/>
        <v>1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 t="str">
        <f t="shared" ref="F4:U19" ca="1" si="2">IF(F$2=$E4,INDIRECT(F$25),"")</f>
        <v/>
      </c>
      <c r="G4" s="41">
        <f t="shared" ca="1" si="2"/>
        <v>60</v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60</v>
      </c>
      <c r="AA4" s="66">
        <f t="shared" ref="AA4:AA22" ca="1" si="5">IF(Z4&gt;D4,D4,Z4)</f>
        <v>60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 t="str">
        <f t="shared" ca="1" si="2"/>
        <v/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0</v>
      </c>
      <c r="AA5" s="66">
        <f t="shared" ca="1" si="5"/>
        <v>0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 t="str">
        <f t="shared" ca="1" si="2"/>
        <v/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0</v>
      </c>
      <c r="AA7" s="66">
        <f t="shared" ca="1" si="5"/>
        <v>0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 t="str">
        <f t="shared" ca="1" si="2"/>
        <v/>
      </c>
      <c r="G8" s="41" t="str">
        <f t="shared" ca="1" si="2"/>
        <v/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0</v>
      </c>
      <c r="AA8" s="66">
        <f t="shared" ca="1" si="5"/>
        <v>0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 t="str">
        <f t="shared" ca="1" si="2"/>
        <v/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0</v>
      </c>
      <c r="AA11" s="66">
        <f t="shared" ca="1" si="5"/>
        <v>0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 t="str">
        <f t="shared" ca="1" si="2"/>
        <v/>
      </c>
      <c r="G12" s="41" t="str">
        <f t="shared" ca="1" si="2"/>
        <v/>
      </c>
      <c r="H12" s="41" t="str">
        <f t="shared" ca="1" si="2"/>
        <v/>
      </c>
      <c r="I12" s="41" t="str">
        <f t="shared" ca="1" si="2"/>
        <v/>
      </c>
      <c r="J12" s="41" t="str">
        <f t="shared" ca="1" si="2"/>
        <v/>
      </c>
      <c r="K12" s="41" t="str">
        <f t="shared" ca="1" si="2"/>
        <v/>
      </c>
      <c r="L12" s="41" t="str">
        <f t="shared" ca="1" si="2"/>
        <v/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0</v>
      </c>
      <c r="AA12" s="66">
        <f t="shared" ca="1" si="5"/>
        <v>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 t="str">
        <f t="shared" ca="1" si="2"/>
        <v/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0</v>
      </c>
      <c r="AA13" s="66">
        <f t="shared" ca="1" si="5"/>
        <v>0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 t="str">
        <f t="shared" ca="1" si="2"/>
        <v/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0</v>
      </c>
      <c r="AA14" s="66">
        <f t="shared" ca="1" si="5"/>
        <v>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 t="str">
        <f t="shared" ca="1" si="2"/>
        <v/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 t="str">
        <f t="shared" ca="1" si="2"/>
        <v/>
      </c>
      <c r="K15" s="41" t="str">
        <f t="shared" ca="1" si="2"/>
        <v/>
      </c>
      <c r="L15" s="41" t="str">
        <f t="shared" ca="1" si="2"/>
        <v/>
      </c>
      <c r="M15" s="41" t="str">
        <f t="shared" ca="1" si="2"/>
        <v/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0</v>
      </c>
      <c r="AA15" s="66">
        <f t="shared" ca="1" si="5"/>
        <v>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>
        <f t="shared" ca="1" si="2"/>
        <v>100</v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100</v>
      </c>
      <c r="AA18" s="66">
        <f t="shared" ca="1" si="5"/>
        <v>100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 t="str">
        <f t="shared" ca="1" si="7"/>
        <v/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 t="str">
        <f t="shared" ca="1" si="7"/>
        <v/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0</v>
      </c>
      <c r="AA22" s="66">
        <f t="shared" ca="1" si="5"/>
        <v>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17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48"/>
  <sheetViews>
    <sheetView showGridLines="0" zoomScale="77" zoomScaleNormal="77" workbookViewId="0">
      <selection activeCell="A9" sqref="A9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Lucas de Lima Ferreira</v>
      </c>
    </row>
    <row r="13" spans="1:6" ht="3" customHeight="1" x14ac:dyDescent="0.25"/>
    <row r="14" spans="1:6" x14ac:dyDescent="0.25">
      <c r="B14" s="75" t="str">
        <f>CONCATENATE("Matrícula: ",Identificação!C5)</f>
        <v>Matrícula: 20151LC0099</v>
      </c>
      <c r="C14" s="127" t="s">
        <v>200</v>
      </c>
      <c r="D14" s="127"/>
      <c r="E14" s="91">
        <f ca="1">20-COUNTIF(Ctrl!AA3:AA22,0)</f>
        <v>2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1</v>
      </c>
      <c r="D20" s="85">
        <f ca="1">Resumo!G9</f>
        <v>60</v>
      </c>
      <c r="E20" s="85">
        <f ca="1">Resumo!H9</f>
        <v>60</v>
      </c>
    </row>
    <row r="21" spans="1:5" ht="39" x14ac:dyDescent="0.25">
      <c r="A21" s="82" t="s">
        <v>172</v>
      </c>
      <c r="B21" s="81" t="s">
        <v>4</v>
      </c>
      <c r="C21" s="86">
        <f ca="1">Resumo!F11</f>
        <v>0</v>
      </c>
      <c r="D21" s="86">
        <f ca="1">Resumo!G11</f>
        <v>0</v>
      </c>
      <c r="E21" s="86">
        <f ca="1">Resumo!H11</f>
        <v>0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0</v>
      </c>
      <c r="D23" s="86">
        <f ca="1">Resumo!G15</f>
        <v>0</v>
      </c>
      <c r="E23" s="86">
        <f ca="1">Resumo!H15</f>
        <v>0</v>
      </c>
    </row>
    <row r="24" spans="1:5" x14ac:dyDescent="0.25">
      <c r="A24" s="82" t="s">
        <v>175</v>
      </c>
      <c r="B24" s="81" t="s">
        <v>10</v>
      </c>
      <c r="C24" s="86">
        <f ca="1">Resumo!F17</f>
        <v>0</v>
      </c>
      <c r="D24" s="86">
        <f ca="1">Resumo!G17</f>
        <v>0</v>
      </c>
      <c r="E24" s="86">
        <f ca="1">Resumo!H17</f>
        <v>0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0</v>
      </c>
      <c r="D27" s="86">
        <f ca="1">Resumo!G23</f>
        <v>0</v>
      </c>
      <c r="E27" s="86">
        <f ca="1">Resumo!H23</f>
        <v>0</v>
      </c>
    </row>
    <row r="28" spans="1:5" x14ac:dyDescent="0.25">
      <c r="A28" s="82" t="s">
        <v>179</v>
      </c>
      <c r="B28" s="81" t="s">
        <v>17</v>
      </c>
      <c r="C28" s="86">
        <f ca="1">Resumo!F25</f>
        <v>0</v>
      </c>
      <c r="D28" s="86">
        <f ca="1">Resumo!G25</f>
        <v>0</v>
      </c>
      <c r="E28" s="86">
        <f ca="1">Resumo!H25</f>
        <v>0</v>
      </c>
    </row>
    <row r="29" spans="1:5" x14ac:dyDescent="0.25">
      <c r="A29" s="82" t="s">
        <v>180</v>
      </c>
      <c r="B29" s="81" t="s">
        <v>18</v>
      </c>
      <c r="C29" s="86">
        <f ca="1">Resumo!F27</f>
        <v>0</v>
      </c>
      <c r="D29" s="86">
        <f ca="1">Resumo!G27</f>
        <v>0</v>
      </c>
      <c r="E29" s="86">
        <f ca="1">Resumo!H27</f>
        <v>0</v>
      </c>
    </row>
    <row r="30" spans="1:5" x14ac:dyDescent="0.25">
      <c r="A30" s="82" t="s">
        <v>181</v>
      </c>
      <c r="B30" s="81" t="s">
        <v>19</v>
      </c>
      <c r="C30" s="86">
        <f ca="1">Resumo!F29</f>
        <v>0</v>
      </c>
      <c r="D30" s="86">
        <f ca="1">Resumo!G29</f>
        <v>0</v>
      </c>
      <c r="E30" s="86">
        <f ca="1">Resumo!H29</f>
        <v>0</v>
      </c>
    </row>
    <row r="31" spans="1:5" x14ac:dyDescent="0.25">
      <c r="A31" s="82" t="s">
        <v>182</v>
      </c>
      <c r="B31" s="81" t="s">
        <v>20</v>
      </c>
      <c r="C31" s="86">
        <f ca="1">Resumo!F31</f>
        <v>0</v>
      </c>
      <c r="D31" s="86">
        <f ca="1">Resumo!G31</f>
        <v>0</v>
      </c>
      <c r="E31" s="86">
        <f ca="1">Resumo!H31</f>
        <v>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1</v>
      </c>
      <c r="D34" s="86">
        <f ca="1">Resumo!G37</f>
        <v>100</v>
      </c>
      <c r="E34" s="86">
        <f ca="1">Resumo!H37</f>
        <v>100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0</v>
      </c>
      <c r="D38" s="86">
        <f ca="1">Resumo!G45</f>
        <v>0</v>
      </c>
      <c r="E38" s="86">
        <f ca="1">Resumo!H45</f>
        <v>0</v>
      </c>
    </row>
    <row r="39" spans="1:5" x14ac:dyDescent="0.25">
      <c r="B39" s="78" t="s">
        <v>169</v>
      </c>
      <c r="C39" s="87">
        <f ca="1">SUM(C19:C38)</f>
        <v>2</v>
      </c>
      <c r="D39" s="87">
        <f ca="1">SUM(D19:D38)</f>
        <v>160</v>
      </c>
      <c r="E39" s="90">
        <f ca="1">Resumo!J7</f>
        <v>160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password="E2FC" sheet="1" objects="1" scenarios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Lucas Ferreira</cp:lastModifiedBy>
  <cp:lastPrinted>2021-01-20T17:21:36Z</cp:lastPrinted>
  <dcterms:created xsi:type="dcterms:W3CDTF">2019-08-14T19:06:38Z</dcterms:created>
  <dcterms:modified xsi:type="dcterms:W3CDTF">2021-01-20T17:30:38Z</dcterms:modified>
</cp:coreProperties>
</file>